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zcr-my.sharepoint.com/personal/info_svz-cr_cz/Documents/81/"/>
    </mc:Choice>
  </mc:AlternateContent>
  <xr:revisionPtr revIDLastSave="318" documentId="13_ncr:1_{E2741192-6AE0-4D99-99A2-3625BFF07A38}" xr6:coauthVersionLast="47" xr6:coauthVersionMax="47" xr10:uidLastSave="{1F4BDFBD-17F3-49AE-B0A3-95331819D676}"/>
  <bookViews>
    <workbookView xWindow="-108" yWindow="-108" windowWidth="30936" windowHeight="16776" xr2:uid="{00000000-000D-0000-FFFF-FFFF00000000}"/>
  </bookViews>
  <sheets>
    <sheet name="Přebor SVZ ČR k 81.výr.osvoboz." sheetId="1" r:id="rId1"/>
    <sheet name="List1" sheetId="2" r:id="rId2"/>
  </sheets>
  <definedNames>
    <definedName name="_xlnm._FilterDatabase" localSheetId="0" hidden="1">'Přebor SVZ ČR k 81.výr.osvoboz.'!$A$15:$AZ$181</definedName>
    <definedName name="_xlnm.Print_Titles" localSheetId="0">'Přebor SVZ ČR k 81.výr.osvoboz.'!$14:$15</definedName>
    <definedName name="_xlnm.Print_Area" localSheetId="0">'Přebor SVZ ČR k 81.výr.osvoboz.'!$A$1:$AC$206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81" i="1" l="1"/>
  <c r="AC181" i="1" s="1"/>
  <c r="Y178" i="1"/>
  <c r="V178" i="1"/>
  <c r="AC178" i="1" s="1"/>
  <c r="J178" i="1"/>
  <c r="V175" i="1"/>
  <c r="AC175" i="1" s="1"/>
  <c r="J175" i="1"/>
  <c r="Y174" i="1"/>
  <c r="V174" i="1"/>
  <c r="AC174" i="1" s="1"/>
  <c r="J174" i="1"/>
  <c r="Y168" i="1"/>
  <c r="V168" i="1"/>
  <c r="AC168" i="1" s="1"/>
  <c r="J168" i="1"/>
  <c r="Y164" i="1"/>
  <c r="V164" i="1"/>
  <c r="AC164" i="1" s="1"/>
  <c r="J164" i="1"/>
  <c r="Y159" i="1"/>
  <c r="V159" i="1"/>
  <c r="AC159" i="1" s="1"/>
  <c r="J159" i="1"/>
  <c r="Y158" i="1"/>
  <c r="V158" i="1"/>
  <c r="AC158" i="1" s="1"/>
  <c r="J158" i="1"/>
  <c r="Y136" i="1"/>
  <c r="V136" i="1"/>
  <c r="AC136" i="1" s="1"/>
  <c r="J136" i="1"/>
  <c r="Y122" i="1"/>
  <c r="V122" i="1"/>
  <c r="AC122" i="1" s="1"/>
  <c r="J122" i="1"/>
  <c r="Y120" i="1"/>
  <c r="V120" i="1"/>
  <c r="AC120" i="1" s="1"/>
  <c r="J120" i="1"/>
  <c r="Y119" i="1"/>
  <c r="V119" i="1"/>
  <c r="AC119" i="1" s="1"/>
  <c r="J119" i="1"/>
  <c r="Y111" i="1"/>
  <c r="V111" i="1"/>
  <c r="AC111" i="1" s="1"/>
  <c r="J111" i="1"/>
  <c r="Y108" i="1"/>
  <c r="V108" i="1"/>
  <c r="AC108" i="1" s="1"/>
  <c r="J108" i="1"/>
  <c r="Y64" i="1"/>
  <c r="V64" i="1"/>
  <c r="AC64" i="1" s="1"/>
  <c r="J64" i="1"/>
  <c r="Y51" i="1"/>
  <c r="V51" i="1"/>
  <c r="AC51" i="1" s="1"/>
  <c r="J51" i="1"/>
  <c r="Y42" i="1"/>
  <c r="V42" i="1"/>
  <c r="AC42" i="1" s="1"/>
  <c r="J42" i="1"/>
  <c r="Y40" i="1"/>
  <c r="V40" i="1"/>
  <c r="AC40" i="1" s="1"/>
  <c r="J40" i="1"/>
  <c r="Y29" i="1"/>
  <c r="V29" i="1"/>
  <c r="AC29" i="1" s="1"/>
  <c r="J29" i="1"/>
  <c r="Y28" i="1"/>
  <c r="V28" i="1"/>
  <c r="AC28" i="1" s="1"/>
  <c r="J28" i="1"/>
  <c r="Y18" i="1"/>
  <c r="V18" i="1"/>
  <c r="AC18" i="1" s="1"/>
  <c r="J18" i="1"/>
  <c r="Y180" i="1"/>
  <c r="V180" i="1"/>
  <c r="AC180" i="1" s="1"/>
  <c r="J180" i="1"/>
  <c r="Y167" i="1"/>
  <c r="V167" i="1"/>
  <c r="J167" i="1"/>
  <c r="Y161" i="1"/>
  <c r="V161" i="1"/>
  <c r="J161" i="1"/>
  <c r="Y155" i="1"/>
  <c r="V155" i="1"/>
  <c r="J155" i="1"/>
  <c r="Y154" i="1"/>
  <c r="V154" i="1"/>
  <c r="J154" i="1"/>
  <c r="Z154" i="1" s="1"/>
  <c r="Y143" i="1"/>
  <c r="V143" i="1"/>
  <c r="AC143" i="1" s="1"/>
  <c r="J143" i="1"/>
  <c r="Y138" i="1"/>
  <c r="V138" i="1"/>
  <c r="AC138" i="1" s="1"/>
  <c r="J138" i="1"/>
  <c r="Y137" i="1"/>
  <c r="V137" i="1"/>
  <c r="AC137" i="1" s="1"/>
  <c r="J137" i="1"/>
  <c r="Y134" i="1"/>
  <c r="V134" i="1"/>
  <c r="AC134" i="1" s="1"/>
  <c r="J134" i="1"/>
  <c r="Y133" i="1"/>
  <c r="V133" i="1"/>
  <c r="AC133" i="1" s="1"/>
  <c r="J133" i="1"/>
  <c r="Y132" i="1"/>
  <c r="V132" i="1"/>
  <c r="AC132" i="1" s="1"/>
  <c r="J132" i="1"/>
  <c r="Y125" i="1"/>
  <c r="V125" i="1"/>
  <c r="AC125" i="1" s="1"/>
  <c r="J125" i="1"/>
  <c r="Y110" i="1"/>
  <c r="V110" i="1"/>
  <c r="AC110" i="1" s="1"/>
  <c r="J110" i="1"/>
  <c r="Y105" i="1"/>
  <c r="V105" i="1"/>
  <c r="AC105" i="1" s="1"/>
  <c r="J105" i="1"/>
  <c r="Y96" i="1"/>
  <c r="V96" i="1"/>
  <c r="AC96" i="1" s="1"/>
  <c r="J96" i="1"/>
  <c r="Y93" i="1"/>
  <c r="V93" i="1"/>
  <c r="AC93" i="1" s="1"/>
  <c r="J93" i="1"/>
  <c r="Y90" i="1"/>
  <c r="V90" i="1"/>
  <c r="AC90" i="1" s="1"/>
  <c r="J90" i="1"/>
  <c r="Y75" i="1"/>
  <c r="V75" i="1"/>
  <c r="AC75" i="1" s="1"/>
  <c r="J75" i="1"/>
  <c r="Y73" i="1"/>
  <c r="V73" i="1"/>
  <c r="AC73" i="1" s="1"/>
  <c r="J73" i="1"/>
  <c r="Y68" i="1"/>
  <c r="V68" i="1"/>
  <c r="AC68" i="1" s="1"/>
  <c r="J68" i="1"/>
  <c r="Y67" i="1"/>
  <c r="V67" i="1"/>
  <c r="AC67" i="1" s="1"/>
  <c r="J67" i="1"/>
  <c r="Y66" i="1"/>
  <c r="V66" i="1"/>
  <c r="AC66" i="1" s="1"/>
  <c r="J66" i="1"/>
  <c r="Y58" i="1"/>
  <c r="V58" i="1"/>
  <c r="AC58" i="1" s="1"/>
  <c r="J58" i="1"/>
  <c r="Y54" i="1"/>
  <c r="V54" i="1"/>
  <c r="AC54" i="1" s="1"/>
  <c r="J54" i="1"/>
  <c r="Y46" i="1"/>
  <c r="V46" i="1"/>
  <c r="AC46" i="1" s="1"/>
  <c r="J46" i="1"/>
  <c r="Y38" i="1"/>
  <c r="V38" i="1"/>
  <c r="AC38" i="1" s="1"/>
  <c r="J38" i="1"/>
  <c r="Y34" i="1"/>
  <c r="V34" i="1"/>
  <c r="AC34" i="1" s="1"/>
  <c r="J34" i="1"/>
  <c r="Y30" i="1"/>
  <c r="V30" i="1"/>
  <c r="AC30" i="1" s="1"/>
  <c r="J30" i="1"/>
  <c r="Y22" i="1"/>
  <c r="V22" i="1"/>
  <c r="AC22" i="1" s="1"/>
  <c r="J22" i="1"/>
  <c r="Y176" i="1"/>
  <c r="V176" i="1"/>
  <c r="AC176" i="1" s="1"/>
  <c r="J176" i="1"/>
  <c r="Y26" i="1"/>
  <c r="V26" i="1"/>
  <c r="AC26" i="1" s="1"/>
  <c r="J26" i="1"/>
  <c r="Y160" i="1"/>
  <c r="V160" i="1"/>
  <c r="AC160" i="1" s="1"/>
  <c r="J160" i="1"/>
  <c r="Y79" i="1"/>
  <c r="V79" i="1"/>
  <c r="AC79" i="1" s="1"/>
  <c r="J79" i="1"/>
  <c r="Y49" i="1"/>
  <c r="V49" i="1"/>
  <c r="AC49" i="1" s="1"/>
  <c r="J49" i="1"/>
  <c r="Y112" i="1"/>
  <c r="V112" i="1"/>
  <c r="AC112" i="1" s="1"/>
  <c r="J112" i="1"/>
  <c r="Y47" i="1"/>
  <c r="V47" i="1"/>
  <c r="AC47" i="1" s="1"/>
  <c r="J47" i="1"/>
  <c r="Y83" i="1"/>
  <c r="V83" i="1"/>
  <c r="AC83" i="1" s="1"/>
  <c r="J83" i="1"/>
  <c r="Y65" i="1"/>
  <c r="V65" i="1"/>
  <c r="AC65" i="1" s="1"/>
  <c r="J65" i="1"/>
  <c r="W172" i="1"/>
  <c r="Y172" i="1" s="1"/>
  <c r="V172" i="1"/>
  <c r="AC172" i="1" s="1"/>
  <c r="J172" i="1"/>
  <c r="W163" i="1"/>
  <c r="Y163" i="1" s="1"/>
  <c r="V163" i="1"/>
  <c r="AC163" i="1" s="1"/>
  <c r="J163" i="1"/>
  <c r="W162" i="1"/>
  <c r="V162" i="1"/>
  <c r="AC162" i="1" s="1"/>
  <c r="J162" i="1"/>
  <c r="W157" i="1"/>
  <c r="Y157" i="1" s="1"/>
  <c r="V157" i="1"/>
  <c r="AC157" i="1" s="1"/>
  <c r="J157" i="1"/>
  <c r="W156" i="1"/>
  <c r="Y156" i="1" s="1"/>
  <c r="V156" i="1"/>
  <c r="J156" i="1"/>
  <c r="AB156" i="1" s="1"/>
  <c r="W144" i="1"/>
  <c r="Y144" i="1" s="1"/>
  <c r="V144" i="1"/>
  <c r="AC144" i="1" s="1"/>
  <c r="J144" i="1"/>
  <c r="W135" i="1"/>
  <c r="Y135" i="1" s="1"/>
  <c r="V135" i="1"/>
  <c r="AC135" i="1" s="1"/>
  <c r="J135" i="1"/>
  <c r="W107" i="1"/>
  <c r="Y107" i="1" s="1"/>
  <c r="V107" i="1"/>
  <c r="AC107" i="1" s="1"/>
  <c r="J107" i="1"/>
  <c r="W106" i="1"/>
  <c r="Y106" i="1" s="1"/>
  <c r="V106" i="1"/>
  <c r="AC106" i="1" s="1"/>
  <c r="J106" i="1"/>
  <c r="W100" i="1"/>
  <c r="Y100" i="1" s="1"/>
  <c r="V100" i="1"/>
  <c r="AC100" i="1" s="1"/>
  <c r="J100" i="1"/>
  <c r="W92" i="1"/>
  <c r="Y92" i="1" s="1"/>
  <c r="V92" i="1"/>
  <c r="AC92" i="1" s="1"/>
  <c r="J92" i="1"/>
  <c r="W87" i="1"/>
  <c r="Y87" i="1" s="1"/>
  <c r="V87" i="1"/>
  <c r="AC87" i="1" s="1"/>
  <c r="J87" i="1"/>
  <c r="W78" i="1"/>
  <c r="Y78" i="1" s="1"/>
  <c r="V78" i="1"/>
  <c r="AC78" i="1" s="1"/>
  <c r="J78" i="1"/>
  <c r="W72" i="1"/>
  <c r="Y72" i="1" s="1"/>
  <c r="V72" i="1"/>
  <c r="AC72" i="1" s="1"/>
  <c r="J72" i="1"/>
  <c r="W48" i="1"/>
  <c r="Y48" i="1" s="1"/>
  <c r="V48" i="1"/>
  <c r="AC48" i="1" s="1"/>
  <c r="J48" i="1"/>
  <c r="W45" i="1"/>
  <c r="Y45" i="1" s="1"/>
  <c r="V45" i="1"/>
  <c r="AC45" i="1" s="1"/>
  <c r="J45" i="1"/>
  <c r="W37" i="1"/>
  <c r="Y37" i="1" s="1"/>
  <c r="V37" i="1"/>
  <c r="AC37" i="1" s="1"/>
  <c r="J37" i="1"/>
  <c r="W35" i="1"/>
  <c r="Y35" i="1" s="1"/>
  <c r="V35" i="1"/>
  <c r="AC35" i="1" s="1"/>
  <c r="J35" i="1"/>
  <c r="W25" i="1"/>
  <c r="Y25" i="1" s="1"/>
  <c r="V25" i="1"/>
  <c r="AC25" i="1" s="1"/>
  <c r="J25" i="1"/>
  <c r="W21" i="1"/>
  <c r="Y21" i="1" s="1"/>
  <c r="V21" i="1"/>
  <c r="AC21" i="1" s="1"/>
  <c r="J21" i="1"/>
  <c r="W19" i="1"/>
  <c r="Y19" i="1" s="1"/>
  <c r="V19" i="1"/>
  <c r="AC19" i="1" s="1"/>
  <c r="J19" i="1"/>
  <c r="V179" i="1"/>
  <c r="AC179" i="1" s="1"/>
  <c r="J179" i="1"/>
  <c r="Y165" i="1"/>
  <c r="V165" i="1"/>
  <c r="AC165" i="1" s="1"/>
  <c r="J165" i="1"/>
  <c r="Y153" i="1"/>
  <c r="V153" i="1"/>
  <c r="AC153" i="1" s="1"/>
  <c r="J153" i="1"/>
  <c r="Y148" i="1"/>
  <c r="V148" i="1"/>
  <c r="AC148" i="1" s="1"/>
  <c r="J148" i="1"/>
  <c r="Y145" i="1"/>
  <c r="V145" i="1"/>
  <c r="AC145" i="1" s="1"/>
  <c r="J145" i="1"/>
  <c r="Y141" i="1"/>
  <c r="V141" i="1"/>
  <c r="AC141" i="1" s="1"/>
  <c r="J141" i="1"/>
  <c r="Y139" i="1"/>
  <c r="V139" i="1"/>
  <c r="AC139" i="1" s="1"/>
  <c r="J139" i="1"/>
  <c r="Y131" i="1"/>
  <c r="V131" i="1"/>
  <c r="AC131" i="1" s="1"/>
  <c r="J131" i="1"/>
  <c r="Y121" i="1"/>
  <c r="V121" i="1"/>
  <c r="AC121" i="1" s="1"/>
  <c r="J121" i="1"/>
  <c r="Y117" i="1"/>
  <c r="V117" i="1"/>
  <c r="AC117" i="1" s="1"/>
  <c r="J117" i="1"/>
  <c r="Y113" i="1"/>
  <c r="V113" i="1"/>
  <c r="AC113" i="1" s="1"/>
  <c r="J113" i="1"/>
  <c r="Y103" i="1"/>
  <c r="V103" i="1"/>
  <c r="AC103" i="1" s="1"/>
  <c r="J103" i="1"/>
  <c r="Y94" i="1"/>
  <c r="V94" i="1"/>
  <c r="AC94" i="1" s="1"/>
  <c r="J94" i="1"/>
  <c r="Y89" i="1"/>
  <c r="V89" i="1"/>
  <c r="AC89" i="1" s="1"/>
  <c r="J89" i="1"/>
  <c r="Y86" i="1"/>
  <c r="V86" i="1"/>
  <c r="AC86" i="1" s="1"/>
  <c r="J86" i="1"/>
  <c r="Y84" i="1"/>
  <c r="V84" i="1"/>
  <c r="AC84" i="1" s="1"/>
  <c r="J84" i="1"/>
  <c r="Y71" i="1"/>
  <c r="V71" i="1"/>
  <c r="AC71" i="1" s="1"/>
  <c r="J71" i="1"/>
  <c r="Y63" i="1"/>
  <c r="V63" i="1"/>
  <c r="AC63" i="1" s="1"/>
  <c r="J63" i="1"/>
  <c r="Y52" i="1"/>
  <c r="V52" i="1"/>
  <c r="AC52" i="1" s="1"/>
  <c r="J52" i="1"/>
  <c r="Y44" i="1"/>
  <c r="V44" i="1"/>
  <c r="AC44" i="1" s="1"/>
  <c r="J44" i="1"/>
  <c r="Y36" i="1"/>
  <c r="V36" i="1"/>
  <c r="AC36" i="1" s="1"/>
  <c r="J36" i="1"/>
  <c r="Y32" i="1"/>
  <c r="V32" i="1"/>
  <c r="AC32" i="1" s="1"/>
  <c r="J32" i="1"/>
  <c r="Y31" i="1"/>
  <c r="V31" i="1"/>
  <c r="AC31" i="1" s="1"/>
  <c r="J31" i="1"/>
  <c r="Y27" i="1"/>
  <c r="V27" i="1"/>
  <c r="AC27" i="1" s="1"/>
  <c r="J27" i="1"/>
  <c r="Y181" i="1"/>
  <c r="J181" i="1"/>
  <c r="Y177" i="1"/>
  <c r="V177" i="1"/>
  <c r="AC177" i="1" s="1"/>
  <c r="J177" i="1"/>
  <c r="Y173" i="1"/>
  <c r="V173" i="1"/>
  <c r="AC173" i="1" s="1"/>
  <c r="J173" i="1"/>
  <c r="V171" i="1"/>
  <c r="AC171" i="1" s="1"/>
  <c r="J171" i="1"/>
  <c r="Y170" i="1"/>
  <c r="V170" i="1"/>
  <c r="AC170" i="1" s="1"/>
  <c r="J170" i="1"/>
  <c r="Y169" i="1"/>
  <c r="V169" i="1"/>
  <c r="AC169" i="1" s="1"/>
  <c r="J169" i="1"/>
  <c r="Y166" i="1"/>
  <c r="V166" i="1"/>
  <c r="AC166" i="1" s="1"/>
  <c r="J166" i="1"/>
  <c r="Y152" i="1"/>
  <c r="V152" i="1"/>
  <c r="AC152" i="1" s="1"/>
  <c r="J152" i="1"/>
  <c r="Y151" i="1"/>
  <c r="V151" i="1"/>
  <c r="AC151" i="1" s="1"/>
  <c r="J151" i="1"/>
  <c r="Y150" i="1"/>
  <c r="V150" i="1"/>
  <c r="AC150" i="1" s="1"/>
  <c r="J150" i="1"/>
  <c r="Y149" i="1"/>
  <c r="V149" i="1"/>
  <c r="AC149" i="1" s="1"/>
  <c r="J149" i="1"/>
  <c r="Y147" i="1"/>
  <c r="V147" i="1"/>
  <c r="AC147" i="1" s="1"/>
  <c r="J147" i="1"/>
  <c r="Y146" i="1"/>
  <c r="V146" i="1"/>
  <c r="AC146" i="1" s="1"/>
  <c r="J146" i="1"/>
  <c r="Y142" i="1"/>
  <c r="V142" i="1"/>
  <c r="AC142" i="1" s="1"/>
  <c r="J142" i="1"/>
  <c r="Y140" i="1"/>
  <c r="V140" i="1"/>
  <c r="AC140" i="1" s="1"/>
  <c r="J140" i="1"/>
  <c r="Y130" i="1"/>
  <c r="V130" i="1"/>
  <c r="AC130" i="1" s="1"/>
  <c r="J130" i="1"/>
  <c r="Y129" i="1"/>
  <c r="V129" i="1"/>
  <c r="AC129" i="1" s="1"/>
  <c r="J129" i="1"/>
  <c r="Y128" i="1"/>
  <c r="V128" i="1"/>
  <c r="AC128" i="1" s="1"/>
  <c r="J128" i="1"/>
  <c r="Y126" i="1"/>
  <c r="V126" i="1"/>
  <c r="AC126" i="1" s="1"/>
  <c r="J126" i="1"/>
  <c r="Y124" i="1"/>
  <c r="V124" i="1"/>
  <c r="AC124" i="1" s="1"/>
  <c r="J124" i="1"/>
  <c r="Y123" i="1"/>
  <c r="V123" i="1"/>
  <c r="AC123" i="1" s="1"/>
  <c r="J123" i="1"/>
  <c r="Y118" i="1"/>
  <c r="V118" i="1"/>
  <c r="AC118" i="1" s="1"/>
  <c r="J118" i="1"/>
  <c r="Y115" i="1"/>
  <c r="V115" i="1"/>
  <c r="AC115" i="1" s="1"/>
  <c r="J115" i="1"/>
  <c r="Y114" i="1"/>
  <c r="V114" i="1"/>
  <c r="AC114" i="1" s="1"/>
  <c r="J114" i="1"/>
  <c r="Y109" i="1"/>
  <c r="V109" i="1"/>
  <c r="AC109" i="1" s="1"/>
  <c r="J109" i="1"/>
  <c r="Y104" i="1"/>
  <c r="V104" i="1"/>
  <c r="AC104" i="1" s="1"/>
  <c r="J104" i="1"/>
  <c r="Y101" i="1"/>
  <c r="V101" i="1"/>
  <c r="AC101" i="1" s="1"/>
  <c r="J101" i="1"/>
  <c r="Y99" i="1"/>
  <c r="V99" i="1"/>
  <c r="AC99" i="1" s="1"/>
  <c r="J99" i="1"/>
  <c r="Y97" i="1"/>
  <c r="V97" i="1"/>
  <c r="AC97" i="1" s="1"/>
  <c r="J97" i="1"/>
  <c r="Y95" i="1"/>
  <c r="V95" i="1"/>
  <c r="AC95" i="1" s="1"/>
  <c r="J95" i="1"/>
  <c r="Y91" i="1"/>
  <c r="V91" i="1"/>
  <c r="AC91" i="1" s="1"/>
  <c r="J91" i="1"/>
  <c r="Y88" i="1"/>
  <c r="V88" i="1"/>
  <c r="AC88" i="1" s="1"/>
  <c r="J88" i="1"/>
  <c r="Y85" i="1"/>
  <c r="V85" i="1"/>
  <c r="AC85" i="1" s="1"/>
  <c r="J85" i="1"/>
  <c r="Y82" i="1"/>
  <c r="V82" i="1"/>
  <c r="AC82" i="1" s="1"/>
  <c r="J82" i="1"/>
  <c r="AB82" i="1" s="1"/>
  <c r="Y81" i="1"/>
  <c r="V81" i="1"/>
  <c r="AC81" i="1" s="1"/>
  <c r="J81" i="1"/>
  <c r="Y77" i="1"/>
  <c r="V77" i="1"/>
  <c r="AC77" i="1" s="1"/>
  <c r="J77" i="1"/>
  <c r="Y76" i="1"/>
  <c r="V76" i="1"/>
  <c r="AC76" i="1" s="1"/>
  <c r="J76" i="1"/>
  <c r="Y70" i="1"/>
  <c r="V70" i="1"/>
  <c r="AC70" i="1" s="1"/>
  <c r="J70" i="1"/>
  <c r="Y62" i="1"/>
  <c r="V62" i="1"/>
  <c r="AC62" i="1" s="1"/>
  <c r="J62" i="1"/>
  <c r="Y61" i="1"/>
  <c r="V61" i="1"/>
  <c r="AC61" i="1" s="1"/>
  <c r="J61" i="1"/>
  <c r="Y60" i="1"/>
  <c r="V60" i="1"/>
  <c r="AC60" i="1" s="1"/>
  <c r="J60" i="1"/>
  <c r="Y59" i="1"/>
  <c r="V59" i="1"/>
  <c r="AC59" i="1" s="1"/>
  <c r="J59" i="1"/>
  <c r="Y56" i="1"/>
  <c r="V56" i="1"/>
  <c r="AC56" i="1" s="1"/>
  <c r="J56" i="1"/>
  <c r="Y55" i="1"/>
  <c r="V55" i="1"/>
  <c r="AC55" i="1" s="1"/>
  <c r="J55" i="1"/>
  <c r="Y43" i="1"/>
  <c r="V43" i="1"/>
  <c r="AC43" i="1" s="1"/>
  <c r="J43" i="1"/>
  <c r="Y39" i="1"/>
  <c r="V39" i="1"/>
  <c r="AC39" i="1" s="1"/>
  <c r="J39" i="1"/>
  <c r="Y33" i="1"/>
  <c r="V33" i="1"/>
  <c r="AC33" i="1" s="1"/>
  <c r="J33" i="1"/>
  <c r="Y24" i="1"/>
  <c r="V24" i="1"/>
  <c r="AC24" i="1" s="1"/>
  <c r="J24" i="1"/>
  <c r="Y23" i="1"/>
  <c r="V23" i="1"/>
  <c r="AC23" i="1" s="1"/>
  <c r="J23" i="1"/>
  <c r="Y20" i="1"/>
  <c r="V20" i="1"/>
  <c r="AC20" i="1" s="1"/>
  <c r="J20" i="1"/>
  <c r="Y17" i="1"/>
  <c r="V17" i="1"/>
  <c r="AC17" i="1" s="1"/>
  <c r="J17" i="1"/>
  <c r="Y16" i="1"/>
  <c r="V16" i="1"/>
  <c r="AC16" i="1" s="1"/>
  <c r="J16" i="1"/>
  <c r="V53" i="1"/>
  <c r="AC53" i="1" s="1"/>
  <c r="V127" i="1"/>
  <c r="AC127" i="1" s="1"/>
  <c r="V116" i="1"/>
  <c r="AC116" i="1" s="1"/>
  <c r="V98" i="1"/>
  <c r="AC98" i="1" s="1"/>
  <c r="V50" i="1"/>
  <c r="AC50" i="1" s="1"/>
  <c r="V41" i="1"/>
  <c r="AC41" i="1" s="1"/>
  <c r="V57" i="1"/>
  <c r="AC57" i="1" s="1"/>
  <c r="V74" i="1"/>
  <c r="AC74" i="1" s="1"/>
  <c r="V80" i="1"/>
  <c r="AC80" i="1" s="1"/>
  <c r="J53" i="1"/>
  <c r="AB53" i="1" s="1"/>
  <c r="J127" i="1"/>
  <c r="AB127" i="1" s="1"/>
  <c r="J116" i="1"/>
  <c r="AB116" i="1" s="1"/>
  <c r="J98" i="1"/>
  <c r="AB98" i="1" s="1"/>
  <c r="J50" i="1"/>
  <c r="AB50" i="1" s="1"/>
  <c r="J41" i="1"/>
  <c r="J57" i="1"/>
  <c r="AB57" i="1" s="1"/>
  <c r="J74" i="1"/>
  <c r="AB74" i="1" s="1"/>
  <c r="J80" i="1"/>
  <c r="V69" i="1"/>
  <c r="AC69" i="1" s="1"/>
  <c r="V102" i="1"/>
  <c r="AC102" i="1" s="1"/>
  <c r="J69" i="1"/>
  <c r="AB69" i="1" s="1"/>
  <c r="J102" i="1"/>
  <c r="AB102" i="1" s="1"/>
  <c r="Y127" i="1"/>
  <c r="Y69" i="1"/>
  <c r="Y102" i="1"/>
  <c r="Y53" i="1"/>
  <c r="Y116" i="1"/>
  <c r="Y98" i="1"/>
  <c r="Y50" i="1"/>
  <c r="Y41" i="1"/>
  <c r="Y57" i="1"/>
  <c r="Y74" i="1"/>
  <c r="Y80" i="1"/>
  <c r="AB178" i="1" l="1"/>
  <c r="Z178" i="1"/>
  <c r="AB175" i="1"/>
  <c r="Z175" i="1"/>
  <c r="AB174" i="1"/>
  <c r="Z174" i="1"/>
  <c r="AB168" i="1"/>
  <c r="Z168" i="1"/>
  <c r="AB164" i="1"/>
  <c r="Z164" i="1"/>
  <c r="AB159" i="1"/>
  <c r="Z159" i="1"/>
  <c r="AB158" i="1"/>
  <c r="Z158" i="1"/>
  <c r="AB136" i="1"/>
  <c r="Z136" i="1"/>
  <c r="AB122" i="1"/>
  <c r="Z122" i="1"/>
  <c r="AB120" i="1"/>
  <c r="Z120" i="1"/>
  <c r="AB119" i="1"/>
  <c r="Z119" i="1"/>
  <c r="AB111" i="1"/>
  <c r="Z111" i="1"/>
  <c r="AB108" i="1"/>
  <c r="Z108" i="1"/>
  <c r="AB64" i="1"/>
  <c r="Z64" i="1"/>
  <c r="AB51" i="1"/>
  <c r="Z51" i="1"/>
  <c r="AB42" i="1"/>
  <c r="Z42" i="1"/>
  <c r="AB40" i="1"/>
  <c r="Z40" i="1"/>
  <c r="AB29" i="1"/>
  <c r="Z29" i="1"/>
  <c r="AB28" i="1"/>
  <c r="Z28" i="1"/>
  <c r="AB18" i="1"/>
  <c r="Z18" i="1"/>
  <c r="Z167" i="1"/>
  <c r="Z161" i="1"/>
  <c r="Z155" i="1"/>
  <c r="AB180" i="1"/>
  <c r="Z180" i="1"/>
  <c r="AB143" i="1"/>
  <c r="Z143" i="1"/>
  <c r="AB138" i="1"/>
  <c r="Z138" i="1"/>
  <c r="AB137" i="1"/>
  <c r="Z137" i="1"/>
  <c r="AB134" i="1"/>
  <c r="Z134" i="1"/>
  <c r="AB133" i="1"/>
  <c r="Z133" i="1"/>
  <c r="AB132" i="1"/>
  <c r="Z132" i="1"/>
  <c r="AB125" i="1"/>
  <c r="Z125" i="1"/>
  <c r="AB110" i="1"/>
  <c r="Z110" i="1"/>
  <c r="AB105" i="1"/>
  <c r="Z105" i="1"/>
  <c r="AB96" i="1"/>
  <c r="Z96" i="1"/>
  <c r="AB93" i="1"/>
  <c r="Z93" i="1"/>
  <c r="AB90" i="1"/>
  <c r="Z90" i="1"/>
  <c r="AB75" i="1"/>
  <c r="Z75" i="1"/>
  <c r="AB73" i="1"/>
  <c r="Z73" i="1"/>
  <c r="AB68" i="1"/>
  <c r="Z68" i="1"/>
  <c r="AB67" i="1"/>
  <c r="Z67" i="1"/>
  <c r="AB66" i="1"/>
  <c r="Z66" i="1"/>
  <c r="AB58" i="1"/>
  <c r="Z58" i="1"/>
  <c r="AB54" i="1"/>
  <c r="Z54" i="1"/>
  <c r="AB46" i="1"/>
  <c r="Z46" i="1"/>
  <c r="AB38" i="1"/>
  <c r="Z38" i="1"/>
  <c r="AB34" i="1"/>
  <c r="Z34" i="1"/>
  <c r="AB30" i="1"/>
  <c r="Z30" i="1"/>
  <c r="AB22" i="1"/>
  <c r="Z22" i="1"/>
  <c r="AB176" i="1"/>
  <c r="Z176" i="1"/>
  <c r="AB26" i="1"/>
  <c r="Z26" i="1"/>
  <c r="AB160" i="1"/>
  <c r="Z160" i="1"/>
  <c r="AB79" i="1"/>
  <c r="Z79" i="1"/>
  <c r="AB49" i="1"/>
  <c r="Z49" i="1"/>
  <c r="AB112" i="1"/>
  <c r="Z112" i="1"/>
  <c r="AB47" i="1"/>
  <c r="Z47" i="1"/>
  <c r="AB83" i="1"/>
  <c r="Z83" i="1"/>
  <c r="AB65" i="1"/>
  <c r="Z65" i="1"/>
  <c r="AB172" i="1"/>
  <c r="Z172" i="1"/>
  <c r="Z163" i="1"/>
  <c r="AB163" i="1"/>
  <c r="AB162" i="1"/>
  <c r="Z162" i="1"/>
  <c r="Z157" i="1"/>
  <c r="AB157" i="1"/>
  <c r="Z156" i="1"/>
  <c r="AC156" i="1"/>
  <c r="AB144" i="1"/>
  <c r="Z144" i="1"/>
  <c r="AB135" i="1"/>
  <c r="Z135" i="1"/>
  <c r="AB107" i="1"/>
  <c r="Z107" i="1"/>
  <c r="AB106" i="1"/>
  <c r="Z106" i="1"/>
  <c r="AB100" i="1"/>
  <c r="Z100" i="1"/>
  <c r="Z92" i="1"/>
  <c r="AB92" i="1"/>
  <c r="AB87" i="1"/>
  <c r="Z87" i="1"/>
  <c r="AB78" i="1"/>
  <c r="Z78" i="1"/>
  <c r="Z72" i="1"/>
  <c r="AB72" i="1"/>
  <c r="AB48" i="1"/>
  <c r="Z48" i="1"/>
  <c r="AB45" i="1"/>
  <c r="Z45" i="1"/>
  <c r="AB37" i="1"/>
  <c r="Z37" i="1"/>
  <c r="Z35" i="1"/>
  <c r="AB35" i="1"/>
  <c r="AB25" i="1"/>
  <c r="Z25" i="1"/>
  <c r="AB21" i="1"/>
  <c r="Z21" i="1"/>
  <c r="AB19" i="1"/>
  <c r="Z19" i="1"/>
  <c r="AB179" i="1"/>
  <c r="Z179" i="1"/>
  <c r="AB165" i="1"/>
  <c r="Z165" i="1"/>
  <c r="AB153" i="1"/>
  <c r="Z153" i="1"/>
  <c r="AB148" i="1"/>
  <c r="Z148" i="1"/>
  <c r="AB145" i="1"/>
  <c r="Z145" i="1"/>
  <c r="AB141" i="1"/>
  <c r="Z141" i="1"/>
  <c r="AB139" i="1"/>
  <c r="Z139" i="1"/>
  <c r="AB131" i="1"/>
  <c r="Z131" i="1"/>
  <c r="AB121" i="1"/>
  <c r="Z121" i="1"/>
  <c r="AB117" i="1"/>
  <c r="Z117" i="1"/>
  <c r="AB113" i="1"/>
  <c r="Z113" i="1"/>
  <c r="AB103" i="1"/>
  <c r="Z103" i="1"/>
  <c r="AB94" i="1"/>
  <c r="Z94" i="1"/>
  <c r="AB89" i="1"/>
  <c r="Z89" i="1"/>
  <c r="AB86" i="1"/>
  <c r="Z86" i="1"/>
  <c r="AB84" i="1"/>
  <c r="Z84" i="1"/>
  <c r="AB71" i="1"/>
  <c r="Z71" i="1"/>
  <c r="AB63" i="1"/>
  <c r="Z63" i="1"/>
  <c r="AB52" i="1"/>
  <c r="Z52" i="1"/>
  <c r="AB44" i="1"/>
  <c r="Z44" i="1"/>
  <c r="AB36" i="1"/>
  <c r="Z36" i="1"/>
  <c r="AB32" i="1"/>
  <c r="Z32" i="1"/>
  <c r="AB31" i="1"/>
  <c r="Z31" i="1"/>
  <c r="AB27" i="1"/>
  <c r="Z27" i="1"/>
  <c r="Z82" i="1"/>
  <c r="AB181" i="1"/>
  <c r="Z181" i="1"/>
  <c r="AB177" i="1"/>
  <c r="Z177" i="1"/>
  <c r="AB173" i="1"/>
  <c r="Z173" i="1"/>
  <c r="AB171" i="1"/>
  <c r="Z171" i="1"/>
  <c r="AB170" i="1"/>
  <c r="Z170" i="1"/>
  <c r="Z169" i="1"/>
  <c r="AB169" i="1"/>
  <c r="Z166" i="1"/>
  <c r="AB166" i="1"/>
  <c r="Z152" i="1"/>
  <c r="AB152" i="1"/>
  <c r="AB151" i="1"/>
  <c r="Z151" i="1"/>
  <c r="Z150" i="1"/>
  <c r="AB150" i="1"/>
  <c r="AB149" i="1"/>
  <c r="Z149" i="1"/>
  <c r="Z147" i="1"/>
  <c r="AB147" i="1"/>
  <c r="Z146" i="1"/>
  <c r="AB146" i="1"/>
  <c r="AB142" i="1"/>
  <c r="Z142" i="1"/>
  <c r="AB140" i="1"/>
  <c r="Z140" i="1"/>
  <c r="Z130" i="1"/>
  <c r="AB130" i="1"/>
  <c r="AB129" i="1"/>
  <c r="Z129" i="1"/>
  <c r="AB128" i="1"/>
  <c r="Z128" i="1"/>
  <c r="Z126" i="1"/>
  <c r="AB126" i="1"/>
  <c r="Z124" i="1"/>
  <c r="AB124" i="1"/>
  <c r="AB123" i="1"/>
  <c r="Z123" i="1"/>
  <c r="AB118" i="1"/>
  <c r="Z118" i="1"/>
  <c r="AB115" i="1"/>
  <c r="Z115" i="1"/>
  <c r="AB114" i="1"/>
  <c r="Z114" i="1"/>
  <c r="AB109" i="1"/>
  <c r="Z109" i="1"/>
  <c r="AB104" i="1"/>
  <c r="Z104" i="1"/>
  <c r="Z101" i="1"/>
  <c r="AB101" i="1"/>
  <c r="Z99" i="1"/>
  <c r="AB99" i="1"/>
  <c r="Z97" i="1"/>
  <c r="AB97" i="1"/>
  <c r="Z95" i="1"/>
  <c r="AB95" i="1"/>
  <c r="Z91" i="1"/>
  <c r="AB91" i="1"/>
  <c r="Z88" i="1"/>
  <c r="AB88" i="1"/>
  <c r="Z85" i="1"/>
  <c r="AB85" i="1"/>
  <c r="AB81" i="1"/>
  <c r="Z81" i="1"/>
  <c r="Z77" i="1"/>
  <c r="AB77" i="1"/>
  <c r="AB76" i="1"/>
  <c r="Z76" i="1"/>
  <c r="AB70" i="1"/>
  <c r="Z70" i="1"/>
  <c r="AB62" i="1"/>
  <c r="Z62" i="1"/>
  <c r="AB61" i="1"/>
  <c r="Z61" i="1"/>
  <c r="AB60" i="1"/>
  <c r="Z60" i="1"/>
  <c r="AB59" i="1"/>
  <c r="Z59" i="1"/>
  <c r="AB56" i="1"/>
  <c r="Z56" i="1"/>
  <c r="Z55" i="1"/>
  <c r="AB55" i="1"/>
  <c r="AB43" i="1"/>
  <c r="Z43" i="1"/>
  <c r="AB39" i="1"/>
  <c r="Z39" i="1"/>
  <c r="AB33" i="1"/>
  <c r="Z33" i="1"/>
  <c r="Z24" i="1"/>
  <c r="AB24" i="1"/>
  <c r="AB23" i="1"/>
  <c r="Z23" i="1"/>
  <c r="AB20" i="1"/>
  <c r="Z20" i="1"/>
  <c r="AB17" i="1"/>
  <c r="Z17" i="1"/>
  <c r="Z16" i="1"/>
  <c r="AB16" i="1"/>
  <c r="Z127" i="1"/>
  <c r="Z116" i="1"/>
  <c r="Z50" i="1"/>
  <c r="Z57" i="1"/>
  <c r="Z74" i="1"/>
  <c r="AB41" i="1"/>
  <c r="Z41" i="1"/>
  <c r="Z80" i="1"/>
  <c r="Z69" i="1"/>
  <c r="Z98" i="1"/>
  <c r="Z102" i="1"/>
  <c r="AB80" i="1"/>
  <c r="Z53" i="1"/>
  <c r="AA178" i="1" l="1"/>
  <c r="AA168" i="1"/>
  <c r="AA159" i="1"/>
  <c r="AA136" i="1"/>
  <c r="AA120" i="1"/>
  <c r="AA111" i="1"/>
  <c r="AA108" i="1"/>
  <c r="AA42" i="1"/>
  <c r="AA40" i="1"/>
  <c r="AA29" i="1"/>
  <c r="AA28" i="1"/>
  <c r="AA18" i="1"/>
  <c r="AA175" i="1"/>
  <c r="AA174" i="1"/>
  <c r="AA164" i="1"/>
  <c r="AA158" i="1"/>
  <c r="AA122" i="1"/>
  <c r="AA119" i="1"/>
  <c r="AA64" i="1"/>
  <c r="AA51" i="1"/>
  <c r="AA53" i="1"/>
  <c r="AA180" i="1"/>
  <c r="AA143" i="1"/>
  <c r="AA138" i="1"/>
  <c r="AA137" i="1"/>
  <c r="AA134" i="1"/>
  <c r="AA133" i="1"/>
  <c r="AA132" i="1"/>
  <c r="AA125" i="1"/>
  <c r="AA110" i="1"/>
  <c r="AA105" i="1"/>
  <c r="AA96" i="1"/>
  <c r="AA93" i="1"/>
  <c r="AA90" i="1"/>
  <c r="AA75" i="1"/>
  <c r="AA73" i="1"/>
  <c r="AA68" i="1"/>
  <c r="AA67" i="1"/>
  <c r="AA61" i="1"/>
  <c r="AA55" i="1"/>
  <c r="AA116" i="1"/>
  <c r="AA80" i="1"/>
  <c r="AA66" i="1"/>
  <c r="AA58" i="1"/>
  <c r="AA54" i="1"/>
  <c r="AA46" i="1"/>
  <c r="AA38" i="1"/>
  <c r="AA34" i="1"/>
  <c r="AA30" i="1"/>
  <c r="AA22" i="1"/>
  <c r="AA176" i="1"/>
  <c r="AA26" i="1"/>
  <c r="AA160" i="1"/>
  <c r="AA79" i="1"/>
  <c r="AA49" i="1"/>
  <c r="AA112" i="1"/>
  <c r="AA47" i="1"/>
  <c r="AA83" i="1"/>
  <c r="AA65" i="1"/>
  <c r="AA129" i="1"/>
  <c r="AA128" i="1"/>
  <c r="AA126" i="1"/>
  <c r="AA114" i="1"/>
  <c r="AA59" i="1"/>
  <c r="AA39" i="1"/>
  <c r="AA20" i="1"/>
  <c r="AA50" i="1"/>
  <c r="AA41" i="1"/>
  <c r="AA172" i="1"/>
  <c r="AA163" i="1"/>
  <c r="AA162" i="1"/>
  <c r="AA157" i="1"/>
  <c r="AA156" i="1"/>
  <c r="AA144" i="1"/>
  <c r="AA135" i="1"/>
  <c r="AA107" i="1"/>
  <c r="AA106" i="1"/>
  <c r="AA100" i="1"/>
  <c r="AA92" i="1"/>
  <c r="AA87" i="1"/>
  <c r="AA78" i="1"/>
  <c r="AA72" i="1"/>
  <c r="AA48" i="1"/>
  <c r="AA45" i="1"/>
  <c r="AA37" i="1"/>
  <c r="AA35" i="1"/>
  <c r="AA121" i="1"/>
  <c r="AA117" i="1"/>
  <c r="AA94" i="1"/>
  <c r="AA89" i="1"/>
  <c r="AA63" i="1"/>
  <c r="AA52" i="1"/>
  <c r="AA44" i="1"/>
  <c r="AA36" i="1"/>
  <c r="AA31" i="1"/>
  <c r="AA27" i="1"/>
  <c r="AA173" i="1"/>
  <c r="AA171" i="1"/>
  <c r="AA170" i="1"/>
  <c r="AA151" i="1"/>
  <c r="AA150" i="1"/>
  <c r="AA147" i="1"/>
  <c r="AA146" i="1"/>
  <c r="AA142" i="1"/>
  <c r="AA140" i="1"/>
  <c r="AA124" i="1"/>
  <c r="AA123" i="1"/>
  <c r="AA118" i="1"/>
  <c r="AA115" i="1"/>
  <c r="AA77" i="1"/>
  <c r="AA76" i="1"/>
  <c r="AA62" i="1"/>
  <c r="AA60" i="1"/>
  <c r="AA56" i="1"/>
  <c r="AA24" i="1"/>
  <c r="AA74" i="1"/>
  <c r="AA102" i="1"/>
  <c r="AA25" i="1"/>
  <c r="AA21" i="1"/>
  <c r="AA19" i="1"/>
  <c r="AA179" i="1"/>
  <c r="AA165" i="1"/>
  <c r="AA153" i="1"/>
  <c r="AA148" i="1"/>
  <c r="AA145" i="1"/>
  <c r="AA141" i="1"/>
  <c r="AA139" i="1"/>
  <c r="AA131" i="1"/>
  <c r="AA113" i="1"/>
  <c r="AA103" i="1"/>
  <c r="AA86" i="1"/>
  <c r="AA84" i="1"/>
  <c r="AA71" i="1"/>
  <c r="AA32" i="1"/>
  <c r="AA82" i="1"/>
  <c r="AA181" i="1"/>
  <c r="AA177" i="1"/>
  <c r="AA169" i="1"/>
  <c r="AA166" i="1"/>
  <c r="AA152" i="1"/>
  <c r="AA149" i="1"/>
  <c r="AA130" i="1"/>
  <c r="AA70" i="1"/>
  <c r="AA127" i="1"/>
  <c r="AA69" i="1"/>
  <c r="AA109" i="1"/>
  <c r="AA104" i="1"/>
  <c r="AA101" i="1"/>
  <c r="AA99" i="1"/>
  <c r="AA97" i="1"/>
  <c r="AA95" i="1"/>
  <c r="AA91" i="1"/>
  <c r="AA88" i="1"/>
  <c r="AA85" i="1"/>
  <c r="AA81" i="1"/>
  <c r="AA43" i="1"/>
  <c r="AA33" i="1"/>
  <c r="AA23" i="1"/>
  <c r="AA17" i="1"/>
  <c r="AA57" i="1"/>
  <c r="AA98" i="1"/>
  <c r="AA161" i="1"/>
  <c r="AA155" i="1"/>
  <c r="AA16" i="1"/>
  <c r="AA167" i="1"/>
  <c r="AA154" i="1"/>
</calcChain>
</file>

<file path=xl/sharedStrings.xml><?xml version="1.0" encoding="utf-8"?>
<sst xmlns="http://schemas.openxmlformats.org/spreadsheetml/2006/main" count="404" uniqueCount="268">
  <si>
    <t>VÝSLEDKOVÁ  LISTINA</t>
  </si>
  <si>
    <t>Název soutěže</t>
  </si>
  <si>
    <t>Přebor SVZ ČR k 81. výročí osvobození Československa, č.p. 0018 - 0024</t>
  </si>
  <si>
    <t>Pořadatel</t>
  </si>
  <si>
    <t>SVZ ČR</t>
  </si>
  <si>
    <t>Organizátor</t>
  </si>
  <si>
    <t>KVZ POLNÁ, KVZ FRUKO Jindřichův Hradec, KVZ Nový Jičín, KVZ Napajadla, KVZ Mokrá, KVZ Liberec, KVZ Most</t>
  </si>
  <si>
    <t>Termín konání</t>
  </si>
  <si>
    <t>Místo konání</t>
  </si>
  <si>
    <t xml:space="preserve">Střelnice Břeskáč, Dolní Skrýchov, střelnice AVZO Odry, Napajedla, Mokrá u Brna, Čepirohy, </t>
  </si>
  <si>
    <t>Počet účastníků</t>
  </si>
  <si>
    <r>
      <rPr>
        <sz val="10"/>
        <rFont val="Bookman Old Style"/>
        <family val="1"/>
        <charset val="238"/>
      </rPr>
      <t>Celkový počet:</t>
    </r>
    <r>
      <rPr>
        <sz val="10"/>
        <color indexed="10"/>
        <rFont val="Bookman Old Style"/>
        <family val="1"/>
        <charset val="238"/>
      </rPr>
      <t xml:space="preserve"> </t>
    </r>
    <r>
      <rPr>
        <b/>
        <sz val="10"/>
        <rFont val="Bookman Old Style"/>
        <family val="1"/>
        <charset val="238"/>
      </rPr>
      <t xml:space="preserve">166 </t>
    </r>
    <r>
      <rPr>
        <sz val="10"/>
        <rFont val="Bookman Old Style"/>
        <family val="1"/>
        <charset val="238"/>
      </rPr>
      <t>(z toho členů SVZ ČR:</t>
    </r>
    <r>
      <rPr>
        <sz val="10"/>
        <color indexed="10"/>
        <rFont val="Bookman Old Style"/>
        <family val="1"/>
        <charset val="238"/>
      </rPr>
      <t xml:space="preserve"> </t>
    </r>
    <r>
      <rPr>
        <b/>
        <sz val="10"/>
        <rFont val="Bookman Old Style"/>
        <family val="1"/>
        <charset val="238"/>
      </rPr>
      <t>151</t>
    </r>
    <r>
      <rPr>
        <sz val="10"/>
        <rFont val="Bookman Old Style"/>
        <family val="1"/>
        <charset val="238"/>
      </rPr>
      <t>)</t>
    </r>
  </si>
  <si>
    <t>Disciplíny</t>
  </si>
  <si>
    <t>Mířená střelba z velkorážové pistole na přesnost a na rychlost</t>
  </si>
  <si>
    <t>Herní systém</t>
  </si>
  <si>
    <t>Jednotlivci</t>
  </si>
  <si>
    <t>Protesty</t>
  </si>
  <si>
    <t>Diskvalifikace</t>
  </si>
  <si>
    <t>Hlavní rozhodčí</t>
  </si>
  <si>
    <t>Ing. Jan Bělohlávek 1-044, Jindřich Němec - 0-009, Ing. Jan Schwarzer 0-023, Stanislav Košař   1-157, Ing. Karel Smejkal 2-422, Hanzlík Miroslav Ing. 1-001, Ing. Vít Pech 1-081</t>
  </si>
  <si>
    <t>Ředitel soutěže</t>
  </si>
  <si>
    <t>Ing. Karel Smejkal 2-422, Vojtěch Brejžek - 1-165, Roman Janík 2-078, Vratislav Doležal   1-134, Ing. Karel Smejkal 2-422, Krátký Karel Ing. 1-136, Jindřich Hrneček 1-006</t>
  </si>
  <si>
    <t>Příjmení, Jméno</t>
  </si>
  <si>
    <t>KVZ</t>
  </si>
  <si>
    <t>Terč 135 P</t>
  </si>
  <si>
    <t>Terč 77 P</t>
  </si>
  <si>
    <t>Mířená na rychlost</t>
  </si>
  <si>
    <t>CELKEM</t>
  </si>
  <si>
    <t>VT 135P</t>
  </si>
  <si>
    <t>VT 77P</t>
  </si>
  <si>
    <t>Výsl.</t>
  </si>
  <si>
    <t>Body</t>
  </si>
  <si>
    <t>Čas</t>
  </si>
  <si>
    <t>BODY</t>
  </si>
  <si>
    <t>POŘADÍ</t>
  </si>
  <si>
    <t>VPs 2</t>
  </si>
  <si>
    <t>VPs 6</t>
  </si>
  <si>
    <t>Maštera Aleš</t>
  </si>
  <si>
    <t>Třebíč</t>
  </si>
  <si>
    <t>Kresan Pavel</t>
  </si>
  <si>
    <t>Hodinka Ladislav</t>
  </si>
  <si>
    <t>Most</t>
  </si>
  <si>
    <t>Kopečný Antonín</t>
  </si>
  <si>
    <t>Nový Jičín</t>
  </si>
  <si>
    <t>Seitl Aleš</t>
  </si>
  <si>
    <t>host</t>
  </si>
  <si>
    <t>Piško Roman</t>
  </si>
  <si>
    <t>Kvasice</t>
  </si>
  <si>
    <t>PLŮCHA Pavel</t>
  </si>
  <si>
    <t>Tanvald</t>
  </si>
  <si>
    <t>Červenka Pavel</t>
  </si>
  <si>
    <t>Pelhřimov</t>
  </si>
  <si>
    <t>Nikodým David</t>
  </si>
  <si>
    <t>Hübner Karel</t>
  </si>
  <si>
    <t>Loučka</t>
  </si>
  <si>
    <t>Raus Daniel</t>
  </si>
  <si>
    <t>Mokrá</t>
  </si>
  <si>
    <t>Jakeš František</t>
  </si>
  <si>
    <t>JASLO Olomouc</t>
  </si>
  <si>
    <t>Volhejn Ladislav</t>
  </si>
  <si>
    <t>Pech Vít</t>
  </si>
  <si>
    <t>VNOUČEK Miloš</t>
  </si>
  <si>
    <t>Liberec</t>
  </si>
  <si>
    <t>Knápek Jaroslav</t>
  </si>
  <si>
    <t>Antošík Václav</t>
  </si>
  <si>
    <t>Beigl Tomáš st.</t>
  </si>
  <si>
    <t>FRUKO J.H.</t>
  </si>
  <si>
    <t>BERNAT Dan</t>
  </si>
  <si>
    <t>Doležal Vratislav</t>
  </si>
  <si>
    <t>Napajedla</t>
  </si>
  <si>
    <t>Janík Roman</t>
  </si>
  <si>
    <t>Trojanec Ivo</t>
  </si>
  <si>
    <t>ČERNÁ Petra</t>
  </si>
  <si>
    <t>Jenišovice</t>
  </si>
  <si>
    <t>Rendl Josef</t>
  </si>
  <si>
    <t>Týn n. Vltavou</t>
  </si>
  <si>
    <t>Koman Pavel</t>
  </si>
  <si>
    <t>Bělohlávek Jan, Ing.</t>
  </si>
  <si>
    <t>Polná</t>
  </si>
  <si>
    <t>Míchal Jiří</t>
  </si>
  <si>
    <t>Chomutov</t>
  </si>
  <si>
    <t>Brejžek Vojtěch</t>
  </si>
  <si>
    <t>Svák Tomáš</t>
  </si>
  <si>
    <t>Šidlík Jozef</t>
  </si>
  <si>
    <t>Kroměříž</t>
  </si>
  <si>
    <t>HERBER Jan</t>
  </si>
  <si>
    <t>Rokytnice</t>
  </si>
  <si>
    <t>Podivínský Luboš</t>
  </si>
  <si>
    <t>Malík David</t>
  </si>
  <si>
    <t>Fitz Heřman</t>
  </si>
  <si>
    <t>Melichar Tomáš</t>
  </si>
  <si>
    <t>Šeránek Pavel</t>
  </si>
  <si>
    <t>Adámek Petr</t>
  </si>
  <si>
    <t>Valašské Meziřičí</t>
  </si>
  <si>
    <t>Zvolánek Jiří</t>
  </si>
  <si>
    <t>PŘECECHTĚL Oldřich</t>
  </si>
  <si>
    <t>Sokolík Jaroslav</t>
  </si>
  <si>
    <t>ÚVS J. Hradec</t>
  </si>
  <si>
    <t>Jelínek Antonín</t>
  </si>
  <si>
    <t>Vodrážka Vít</t>
  </si>
  <si>
    <t>ČERVINKA Leoš</t>
  </si>
  <si>
    <t>Blafka Lubomír</t>
  </si>
  <si>
    <t>Novozámský Milan</t>
  </si>
  <si>
    <t>Vejslík Vladimír</t>
  </si>
  <si>
    <t>Mironiuk Zdeněk</t>
  </si>
  <si>
    <t>Telč</t>
  </si>
  <si>
    <t>Varyš Martin</t>
  </si>
  <si>
    <t>Kašpar Josef</t>
  </si>
  <si>
    <t>Otrusiník Petr</t>
  </si>
  <si>
    <t xml:space="preserve">Mokrá </t>
  </si>
  <si>
    <t>BUKVIC Luboš</t>
  </si>
  <si>
    <t>Turnov</t>
  </si>
  <si>
    <t>KRÁTKÝ Karel</t>
  </si>
  <si>
    <t>HLAVATÝ Josef</t>
  </si>
  <si>
    <t>Smejkal Karel, Ing.</t>
  </si>
  <si>
    <t>Pechová Hana</t>
  </si>
  <si>
    <t>Rosa Stanislav</t>
  </si>
  <si>
    <t>Doležalová Lenka</t>
  </si>
  <si>
    <t>VOTROUBEK Rostislav</t>
  </si>
  <si>
    <t xml:space="preserve">Hodkovice   </t>
  </si>
  <si>
    <t>Kopřiva Josef</t>
  </si>
  <si>
    <t>ŠÍDA Bohuslav</t>
  </si>
  <si>
    <t>Kadlec David</t>
  </si>
  <si>
    <t>Ladič Tibor</t>
  </si>
  <si>
    <t>Kříž Petr</t>
  </si>
  <si>
    <t>Kučera Jaroslav</t>
  </si>
  <si>
    <t>Doležal Milan</t>
  </si>
  <si>
    <t>Kolář Jaroslav</t>
  </si>
  <si>
    <t>Král Jiří</t>
  </si>
  <si>
    <t>Otrusiníková Iveta</t>
  </si>
  <si>
    <t>Němec Pavel</t>
  </si>
  <si>
    <t>Kostříž Jaroslav</t>
  </si>
  <si>
    <t>Počátky</t>
  </si>
  <si>
    <t>Eichlerová Michaela</t>
  </si>
  <si>
    <t>Vlček Lubomír</t>
  </si>
  <si>
    <t>Alexová Hana</t>
  </si>
  <si>
    <t>Střelci Zbýšov</t>
  </si>
  <si>
    <t>Tříska Petr</t>
  </si>
  <si>
    <t>ŠVITORKA Ladislav</t>
  </si>
  <si>
    <t>Alexa Vladislav</t>
  </si>
  <si>
    <t>Běhal Zdeněk</t>
  </si>
  <si>
    <t>LANC Milan</t>
  </si>
  <si>
    <t>Jablonec</t>
  </si>
  <si>
    <t>Hulej Marek</t>
  </si>
  <si>
    <t>Vaněk Josef</t>
  </si>
  <si>
    <t>TAUCHMAN Radek</t>
  </si>
  <si>
    <t xml:space="preserve">Novotný František </t>
  </si>
  <si>
    <t>Vomela Lukáš, Ing.</t>
  </si>
  <si>
    <t>Fiala Miroslav</t>
  </si>
  <si>
    <t>Kotásek Rostislav</t>
  </si>
  <si>
    <t>Hazmuka Radek</t>
  </si>
  <si>
    <t>Vala Zdeněk</t>
  </si>
  <si>
    <t>Smutek Mojmír</t>
  </si>
  <si>
    <t>Drda Jan</t>
  </si>
  <si>
    <t>HANZLÍK Miroslav</t>
  </si>
  <si>
    <t>Maňásek Jiří</t>
  </si>
  <si>
    <t>Pavelec Lubor</t>
  </si>
  <si>
    <t>Kostelec u Holešova</t>
  </si>
  <si>
    <t>Novák Jan</t>
  </si>
  <si>
    <t>Kraus Milan</t>
  </si>
  <si>
    <t>VRBATA Lukáš</t>
  </si>
  <si>
    <t>Hrneček Jindřich</t>
  </si>
  <si>
    <t>Halavín Pavel</t>
  </si>
  <si>
    <t>Starůstka Libor</t>
  </si>
  <si>
    <t>Kubata Daniel</t>
  </si>
  <si>
    <t>Baránek Pavel</t>
  </si>
  <si>
    <t>Havelka Robert</t>
  </si>
  <si>
    <t>Krištofová Barbora</t>
  </si>
  <si>
    <t xml:space="preserve">Koch Miroslav </t>
  </si>
  <si>
    <t>Šátková Jana</t>
  </si>
  <si>
    <t>Janoušek Petr</t>
  </si>
  <si>
    <t>POLDI Kladno</t>
  </si>
  <si>
    <t>Svoboda Dušan</t>
  </si>
  <si>
    <t>Sýkora Petr</t>
  </si>
  <si>
    <t>Landkammer Václav</t>
  </si>
  <si>
    <t>Palová Simona</t>
  </si>
  <si>
    <t>VOTROUBKOVÁ Jana</t>
  </si>
  <si>
    <t>Malá Dora</t>
  </si>
  <si>
    <t>Smaženka František</t>
  </si>
  <si>
    <t>Toman František</t>
  </si>
  <si>
    <t>Wrzecionko Albert</t>
  </si>
  <si>
    <t>Petržílka Miloslav</t>
  </si>
  <si>
    <t>Schwarzer Jan</t>
  </si>
  <si>
    <t>HUDSKÝ Vítězslav</t>
  </si>
  <si>
    <t>MAREK Josef</t>
  </si>
  <si>
    <t>VNOUČEK Tomáš</t>
  </si>
  <si>
    <t>Kašpárek Karel</t>
  </si>
  <si>
    <t>Vondrák Pavel</t>
  </si>
  <si>
    <t>JEŽEK Arnošt</t>
  </si>
  <si>
    <t>VELC Luboš</t>
  </si>
  <si>
    <t>Eichler Rostislav</t>
  </si>
  <si>
    <t>Machek Pavel</t>
  </si>
  <si>
    <t>Schalek Miroslav</t>
  </si>
  <si>
    <t>Konrád František</t>
  </si>
  <si>
    <t>PEKLÁKOVÁ Jaroslava</t>
  </si>
  <si>
    <t>Košař Stanislav</t>
  </si>
  <si>
    <t>Klos Mojmír</t>
  </si>
  <si>
    <t>Kudláček Josef</t>
  </si>
  <si>
    <t>Žemličková Marie</t>
  </si>
  <si>
    <t>Gajdoš Stanislav</t>
  </si>
  <si>
    <t>Zbojovka Vsetin</t>
  </si>
  <si>
    <t>Kočer Michal</t>
  </si>
  <si>
    <t>Bečvář Josef</t>
  </si>
  <si>
    <t>Kočerová Martina</t>
  </si>
  <si>
    <t>Žemlička Ladislav</t>
  </si>
  <si>
    <t>Petera Josef</t>
  </si>
  <si>
    <t>VAŇÁTKO Petr</t>
  </si>
  <si>
    <t>STRÁNSKÝ Jaroslav</t>
  </si>
  <si>
    <t>Badziony Ondřej</t>
  </si>
  <si>
    <t>Fischer Tomáš</t>
  </si>
  <si>
    <t>Pech Jiří</t>
  </si>
  <si>
    <t>Pošta Petr</t>
  </si>
  <si>
    <t>Švestka Petr</t>
  </si>
  <si>
    <t>DRMLA Marcel</t>
  </si>
  <si>
    <t>Masař Antonín</t>
  </si>
  <si>
    <t>Herník Jiří</t>
  </si>
  <si>
    <t>Schneider Pavel</t>
  </si>
  <si>
    <t>Vojtuš Petr</t>
  </si>
  <si>
    <t>Svoboda Michal</t>
  </si>
  <si>
    <t>LOUDA Jaroslav</t>
  </si>
  <si>
    <t>Säckl Jaroslav</t>
  </si>
  <si>
    <t>Herceg Bohumil</t>
  </si>
  <si>
    <t>Nguyenová Jitka</t>
  </si>
  <si>
    <t>Reisnerová Michaela</t>
  </si>
  <si>
    <t>Pavelka Tomáš</t>
  </si>
  <si>
    <t>Hátle Jan</t>
  </si>
  <si>
    <t>Bureš Jan</t>
  </si>
  <si>
    <t>Schmid Bedřich</t>
  </si>
  <si>
    <t>Halm Vladimír</t>
  </si>
  <si>
    <t xml:space="preserve">Janko Jaroslav </t>
  </si>
  <si>
    <t xml:space="preserve"> FRUKO J.H.</t>
  </si>
  <si>
    <t>Marhan Jiří</t>
  </si>
  <si>
    <t>Pavelka Martin</t>
  </si>
  <si>
    <t>HRŮZOVÁ Marcela</t>
  </si>
  <si>
    <t>Florián Petr</t>
  </si>
  <si>
    <t>Ředitel soutěže: vr.</t>
  </si>
  <si>
    <t>Hlavní rozhodčí: vr.</t>
  </si>
  <si>
    <t>Vojtěch Brejžek   1-165</t>
  </si>
  <si>
    <t>Jindřich Němec  0-009</t>
  </si>
  <si>
    <t>Roman Janík, 2-078</t>
  </si>
  <si>
    <t>Ing. Jan Schwarzer 0-023</t>
  </si>
  <si>
    <t>Vratislav Doležal   1-134</t>
  </si>
  <si>
    <t>Stanislav Košař      1-157</t>
  </si>
  <si>
    <t>Luboš Podivínský</t>
  </si>
  <si>
    <t>Ing. Petr Otrusiník</t>
  </si>
  <si>
    <t>Jindřich Hrneček 1-006</t>
  </si>
  <si>
    <t>Ing. Vít Pech 1-081</t>
  </si>
  <si>
    <t>Ing. Karel Smejkal 2-422</t>
  </si>
  <si>
    <t>Ing. Jan Bělohlávek 1-044</t>
  </si>
  <si>
    <t>Krátký Karel Ing. 1-136</t>
  </si>
  <si>
    <t>Hanzlík Miroslav Ing. 1-001</t>
  </si>
  <si>
    <t>Funkcionáři soutěže:</t>
  </si>
  <si>
    <t xml:space="preserve">Předseda HK - </t>
  </si>
  <si>
    <t>Zdeněk Kruba - 0-006,  Martin Pavelka, Lubomír Vlček   1-014, Švestka Petr, Vnouček Miloš 1-111</t>
  </si>
  <si>
    <t xml:space="preserve">Inspektor zbraní - </t>
  </si>
  <si>
    <t>Albert Wrzecionko - 1-063,  Stanislav Rosa, Rostislav Kotásek   3-031, Přecechtěl Oldřich Ing 1-143</t>
  </si>
  <si>
    <t xml:space="preserve">Tajemník - </t>
  </si>
  <si>
    <t>František Toman - 1-168, Dušan Svoboda, Jiří Maňásek   1-130, Otrusiníková Iveta, Vaňátko Petr</t>
  </si>
  <si>
    <t xml:space="preserve">Správce střelnice - </t>
  </si>
  <si>
    <t>Pavel Hándl, Václav Bičan, Tomáš Fischer   2-025, Otrusiník Petr, Votroubková Jana</t>
  </si>
  <si>
    <t xml:space="preserve">Zdravotník - </t>
  </si>
  <si>
    <t>Vladislav Dvořák, Helena Schwarzerová, Lenka Doležalová   2-021, Vnouček Tomáš</t>
  </si>
  <si>
    <t>Řídící střelby -</t>
  </si>
  <si>
    <t>Václav Landkammer - 1-166, František Toman - 1-168, Jaroslav Knípek, Roman Paulmichl   1-013, Podivínský Luboš, Poleno Dušan 1-139, Vaňátko Petr 2-369, Vnouček Tomáš 3-617</t>
  </si>
  <si>
    <t xml:space="preserve">Terčoví rozhodčí - </t>
  </si>
  <si>
    <t>Jaroslav Janko - 2-322, Libor Starůstka, Jiří Herník   3-032,</t>
  </si>
  <si>
    <t xml:space="preserve">Ostatní rozhodčí - </t>
  </si>
  <si>
    <t xml:space="preserve">Milan Matějka - 2-421, Rostislav Eichler, Marek Hulej,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</si>
</sst>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50"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Bookman Old Style"/>
      <family val="1"/>
      <charset val="238"/>
    </font>
    <font>
      <sz val="11"/>
      <name val="Bookman Old Style"/>
      <family val="1"/>
      <charset val="238"/>
    </font>
    <font>
      <b/>
      <sz val="10"/>
      <name val="Bookman Old Style"/>
      <family val="1"/>
    </font>
    <font>
      <sz val="10"/>
      <name val="Bookman Old Style"/>
      <family val="1"/>
    </font>
    <font>
      <b/>
      <sz val="26"/>
      <name val="Bookman Old Style"/>
      <family val="1"/>
      <charset val="238"/>
    </font>
    <font>
      <sz val="26"/>
      <name val="Arial CE"/>
      <charset val="238"/>
    </font>
    <font>
      <sz val="8"/>
      <name val="Arial CE"/>
      <charset val="238"/>
    </font>
    <font>
      <b/>
      <sz val="10"/>
      <name val="Bookman Old Style"/>
      <family val="1"/>
      <charset val="238"/>
    </font>
    <font>
      <b/>
      <sz val="12"/>
      <name val="Bookman Old Style"/>
      <family val="1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6"/>
      <name val="Arial CE"/>
      <charset val="238"/>
    </font>
    <font>
      <b/>
      <sz val="9"/>
      <name val="Bookman Old Style"/>
      <family val="1"/>
      <charset val="238"/>
    </font>
    <font>
      <sz val="10"/>
      <name val="Arial CE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Arial CE"/>
      <charset val="238"/>
    </font>
    <font>
      <sz val="10"/>
      <color indexed="10"/>
      <name val="Bookman Old Style"/>
      <family val="1"/>
      <charset val="238"/>
    </font>
    <font>
      <sz val="8"/>
      <name val="Bookman Old Style"/>
      <family val="1"/>
      <charset val="238"/>
    </font>
    <font>
      <b/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Arial CE"/>
      <family val="2"/>
      <charset val="238"/>
    </font>
    <font>
      <b/>
      <sz val="12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theme="1"/>
      <name val="Times New Roman CE"/>
      <charset val="238"/>
    </font>
    <font>
      <sz val="10"/>
      <name val="Times New Roman CE"/>
      <charset val="238"/>
    </font>
    <font>
      <b/>
      <sz val="14"/>
      <name val="Bookman Old Style"/>
      <family val="1"/>
    </font>
    <font>
      <b/>
      <sz val="11"/>
      <name val="Bookman Old Style"/>
      <family val="1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EBF1DE"/>
      </patternFill>
    </fill>
    <fill>
      <patternFill patternType="solid">
        <fgColor theme="6" tint="0.39997558519241921"/>
        <bgColor rgb="FFCCFFFF"/>
      </patternFill>
    </fill>
    <fill>
      <patternFill patternType="solid">
        <fgColor theme="8" tint="0.79998168889431442"/>
        <bgColor rgb="FFCCFFCC"/>
      </patternFill>
    </fill>
    <fill>
      <patternFill patternType="solid">
        <fgColor rgb="FFFFFFFF"/>
        <bgColor rgb="FFEBF1DE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0" fillId="0" borderId="2" applyNumberFormat="0" applyFill="0" applyAlignment="0" applyProtection="0"/>
    <xf numFmtId="0" fontId="21" fillId="3" borderId="0" applyNumberFormat="0" applyBorder="0" applyAlignment="0" applyProtection="0"/>
    <xf numFmtId="0" fontId="27" fillId="21" borderId="6" applyNumberFormat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5" fillId="23" borderId="8" applyNumberFormat="0" applyFont="0" applyAlignment="0" applyProtection="0"/>
    <xf numFmtId="0" fontId="26" fillId="0" borderId="7" applyNumberFormat="0" applyFill="0" applyAlignment="0" applyProtection="0"/>
    <xf numFmtId="0" fontId="20" fillId="4" borderId="0" applyNumberFormat="0" applyBorder="0" applyAlignment="0" applyProtection="0"/>
    <xf numFmtId="0" fontId="28" fillId="0" borderId="0" applyNumberFormat="0" applyFill="0" applyBorder="0" applyAlignment="0" applyProtection="0"/>
    <xf numFmtId="0" fontId="23" fillId="7" borderId="1" applyNumberFormat="0" applyAlignment="0" applyProtection="0"/>
    <xf numFmtId="0" fontId="25" fillId="20" borderId="1" applyNumberFormat="0" applyAlignment="0" applyProtection="0"/>
    <xf numFmtId="0" fontId="24" fillId="20" borderId="9" applyNumberFormat="0" applyAlignment="0" applyProtection="0"/>
    <xf numFmtId="0" fontId="29" fillId="0" borderId="0" applyNumberFormat="0" applyFill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</cellStyleXfs>
  <cellXfs count="10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34" fillId="0" borderId="0" xfId="0" applyFont="1"/>
    <xf numFmtId="0" fontId="9" fillId="0" borderId="26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4" fillId="30" borderId="21" xfId="0" applyFont="1" applyFill="1" applyBorder="1" applyAlignment="1">
      <alignment horizontal="center"/>
    </xf>
    <xf numFmtId="0" fontId="4" fillId="29" borderId="21" xfId="0" applyFont="1" applyFill="1" applyBorder="1" applyAlignment="1">
      <alignment horizontal="center"/>
    </xf>
    <xf numFmtId="0" fontId="4" fillId="25" borderId="21" xfId="0" applyFont="1" applyFill="1" applyBorder="1" applyAlignment="1">
      <alignment horizontal="center"/>
    </xf>
    <xf numFmtId="0" fontId="4" fillId="24" borderId="21" xfId="0" applyFont="1" applyFill="1" applyBorder="1" applyAlignment="1">
      <alignment horizontal="center"/>
    </xf>
    <xf numFmtId="0" fontId="9" fillId="30" borderId="21" xfId="0" applyFont="1" applyFill="1" applyBorder="1" applyAlignment="1">
      <alignment horizontal="center"/>
    </xf>
    <xf numFmtId="0" fontId="9" fillId="29" borderId="22" xfId="0" applyFont="1" applyFill="1" applyBorder="1" applyAlignment="1">
      <alignment horizontal="center"/>
    </xf>
    <xf numFmtId="0" fontId="32" fillId="0" borderId="15" xfId="0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  <xf numFmtId="0" fontId="32" fillId="0" borderId="14" xfId="0" applyFont="1" applyBorder="1" applyAlignment="1">
      <alignment horizontal="center" vertical="center"/>
    </xf>
    <xf numFmtId="0" fontId="32" fillId="0" borderId="21" xfId="0" applyFont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164" fontId="12" fillId="0" borderId="0" xfId="0" applyNumberFormat="1" applyFont="1" applyAlignment="1">
      <alignment horizontal="right" indent="1"/>
    </xf>
    <xf numFmtId="164" fontId="11" fillId="0" borderId="0" xfId="0" applyNumberFormat="1" applyFont="1" applyAlignment="1">
      <alignment horizontal="right" indent="1"/>
    </xf>
    <xf numFmtId="0" fontId="0" fillId="0" borderId="0" xfId="0" applyAlignment="1">
      <alignment vertical="center"/>
    </xf>
    <xf numFmtId="0" fontId="32" fillId="0" borderId="15" xfId="0" applyFont="1" applyBorder="1" applyAlignment="1">
      <alignment vertical="center"/>
    </xf>
    <xf numFmtId="1" fontId="32" fillId="0" borderId="15" xfId="0" applyNumberFormat="1" applyFont="1" applyBorder="1" applyAlignment="1">
      <alignment horizontal="center" vertical="center"/>
    </xf>
    <xf numFmtId="0" fontId="37" fillId="30" borderId="15" xfId="0" applyFont="1" applyFill="1" applyBorder="1" applyAlignment="1">
      <alignment horizontal="center" vertical="center"/>
    </xf>
    <xf numFmtId="0" fontId="37" fillId="29" borderId="15" xfId="0" quotePrefix="1" applyFont="1" applyFill="1" applyBorder="1" applyAlignment="1">
      <alignment horizontal="center" vertical="center"/>
    </xf>
    <xf numFmtId="2" fontId="32" fillId="0" borderId="15" xfId="0" applyNumberFormat="1" applyFont="1" applyBorder="1" applyAlignment="1">
      <alignment horizontal="center" vertical="center"/>
    </xf>
    <xf numFmtId="2" fontId="32" fillId="25" borderId="15" xfId="0" applyNumberFormat="1" applyFont="1" applyFill="1" applyBorder="1" applyAlignment="1">
      <alignment horizontal="center" vertical="center"/>
    </xf>
    <xf numFmtId="0" fontId="32" fillId="0" borderId="13" xfId="0" applyFont="1" applyBorder="1" applyAlignment="1">
      <alignment vertical="center"/>
    </xf>
    <xf numFmtId="1" fontId="32" fillId="0" borderId="13" xfId="0" applyNumberFormat="1" applyFont="1" applyBorder="1" applyAlignment="1">
      <alignment horizontal="center" vertical="center"/>
    </xf>
    <xf numFmtId="0" fontId="37" fillId="30" borderId="13" xfId="0" applyFont="1" applyFill="1" applyBorder="1" applyAlignment="1">
      <alignment horizontal="center" vertical="center"/>
    </xf>
    <xf numFmtId="0" fontId="37" fillId="29" borderId="13" xfId="0" quotePrefix="1" applyFont="1" applyFill="1" applyBorder="1" applyAlignment="1">
      <alignment horizontal="center" vertical="center"/>
    </xf>
    <xf numFmtId="2" fontId="32" fillId="0" borderId="13" xfId="0" applyNumberFormat="1" applyFont="1" applyBorder="1" applyAlignment="1">
      <alignment horizontal="center" vertical="center"/>
    </xf>
    <xf numFmtId="2" fontId="32" fillId="25" borderId="13" xfId="0" applyNumberFormat="1" applyFont="1" applyFill="1" applyBorder="1" applyAlignment="1">
      <alignment horizontal="center" vertical="center"/>
    </xf>
    <xf numFmtId="0" fontId="40" fillId="0" borderId="13" xfId="0" applyFont="1" applyBorder="1" applyAlignment="1">
      <alignment vertical="center"/>
    </xf>
    <xf numFmtId="1" fontId="40" fillId="0" borderId="13" xfId="0" applyNumberFormat="1" applyFont="1" applyBorder="1" applyAlignment="1">
      <alignment horizontal="center" vertical="center"/>
    </xf>
    <xf numFmtId="0" fontId="39" fillId="30" borderId="13" xfId="0" applyFont="1" applyFill="1" applyBorder="1" applyAlignment="1">
      <alignment horizontal="center" vertical="center"/>
    </xf>
    <xf numFmtId="0" fontId="39" fillId="29" borderId="13" xfId="0" quotePrefix="1" applyFont="1" applyFill="1" applyBorder="1" applyAlignment="1">
      <alignment horizontal="center" vertical="center"/>
    </xf>
    <xf numFmtId="2" fontId="40" fillId="0" borderId="13" xfId="0" applyNumberFormat="1" applyFont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32" fillId="0" borderId="21" xfId="0" applyFont="1" applyBorder="1" applyAlignment="1">
      <alignment vertical="center"/>
    </xf>
    <xf numFmtId="1" fontId="32" fillId="0" borderId="21" xfId="0" applyNumberFormat="1" applyFont="1" applyBorder="1" applyAlignment="1">
      <alignment horizontal="center" vertical="center"/>
    </xf>
    <xf numFmtId="0" fontId="37" fillId="30" borderId="21" xfId="0" applyFont="1" applyFill="1" applyBorder="1" applyAlignment="1">
      <alignment horizontal="center" vertical="center"/>
    </xf>
    <xf numFmtId="0" fontId="37" fillId="29" borderId="21" xfId="0" quotePrefix="1" applyFont="1" applyFill="1" applyBorder="1" applyAlignment="1">
      <alignment horizontal="center" vertical="center"/>
    </xf>
    <xf numFmtId="2" fontId="32" fillId="0" borderId="21" xfId="0" applyNumberFormat="1" applyFont="1" applyBorder="1" applyAlignment="1">
      <alignment horizontal="center" vertical="center"/>
    </xf>
    <xf numFmtId="2" fontId="32" fillId="25" borderId="21" xfId="0" applyNumberFormat="1" applyFont="1" applyFill="1" applyBorder="1" applyAlignment="1">
      <alignment horizontal="center" vertical="center"/>
    </xf>
    <xf numFmtId="0" fontId="38" fillId="0" borderId="28" xfId="0" applyFont="1" applyBorder="1" applyAlignment="1">
      <alignment vertical="center"/>
    </xf>
    <xf numFmtId="0" fontId="38" fillId="0" borderId="23" xfId="0" applyFont="1" applyBorder="1" applyAlignment="1">
      <alignment vertical="center"/>
    </xf>
    <xf numFmtId="0" fontId="41" fillId="0" borderId="23" xfId="0" applyFont="1" applyBorder="1" applyAlignment="1">
      <alignment vertical="center"/>
    </xf>
    <xf numFmtId="0" fontId="38" fillId="0" borderId="25" xfId="0" applyFont="1" applyBorder="1" applyAlignment="1">
      <alignment vertical="center"/>
    </xf>
    <xf numFmtId="0" fontId="42" fillId="24" borderId="13" xfId="0" applyFont="1" applyFill="1" applyBorder="1" applyAlignment="1">
      <alignment horizontal="center" vertical="center"/>
    </xf>
    <xf numFmtId="0" fontId="42" fillId="24" borderId="21" xfId="0" applyFont="1" applyFill="1" applyBorder="1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0" fillId="0" borderId="0" xfId="0" applyAlignment="1">
      <alignment horizontal="left" vertical="center" indent="2"/>
    </xf>
    <xf numFmtId="0" fontId="46" fillId="0" borderId="13" xfId="0" applyFont="1" applyBorder="1" applyAlignment="1">
      <alignment vertical="center"/>
    </xf>
    <xf numFmtId="0" fontId="47" fillId="0" borderId="13" xfId="0" applyFont="1" applyBorder="1" applyAlignment="1">
      <alignment vertical="center"/>
    </xf>
    <xf numFmtId="0" fontId="44" fillId="0" borderId="23" xfId="0" applyFont="1" applyBorder="1" applyAlignment="1">
      <alignment vertical="center"/>
    </xf>
    <xf numFmtId="0" fontId="45" fillId="0" borderId="23" xfId="0" applyFont="1" applyBorder="1" applyAlignment="1">
      <alignment vertical="center"/>
    </xf>
    <xf numFmtId="0" fontId="9" fillId="35" borderId="0" xfId="0" applyFont="1" applyFill="1"/>
    <xf numFmtId="0" fontId="39" fillId="33" borderId="13" xfId="0" applyFont="1" applyFill="1" applyBorder="1" applyAlignment="1">
      <alignment horizontal="center" vertical="center"/>
    </xf>
    <xf numFmtId="0" fontId="39" fillId="34" borderId="13" xfId="0" applyFont="1" applyFill="1" applyBorder="1" applyAlignment="1">
      <alignment horizontal="center" vertical="center"/>
    </xf>
    <xf numFmtId="2" fontId="32" fillId="31" borderId="13" xfId="0" applyNumberFormat="1" applyFont="1" applyFill="1" applyBorder="1" applyAlignment="1">
      <alignment horizontal="center" vertical="center"/>
    </xf>
    <xf numFmtId="2" fontId="37" fillId="26" borderId="15" xfId="0" applyNumberFormat="1" applyFont="1" applyFill="1" applyBorder="1" applyAlignment="1">
      <alignment horizontal="center" vertical="center"/>
    </xf>
    <xf numFmtId="2" fontId="37" fillId="26" borderId="13" xfId="0" applyNumberFormat="1" applyFont="1" applyFill="1" applyBorder="1" applyAlignment="1">
      <alignment horizontal="center" vertical="center"/>
    </xf>
    <xf numFmtId="2" fontId="37" fillId="32" borderId="13" xfId="0" applyNumberFormat="1" applyFont="1" applyFill="1" applyBorder="1" applyAlignment="1">
      <alignment horizontal="center" vertical="center"/>
    </xf>
    <xf numFmtId="2" fontId="37" fillId="26" borderId="21" xfId="0" applyNumberFormat="1" applyFont="1" applyFill="1" applyBorder="1" applyAlignment="1">
      <alignment horizontal="center" vertical="center"/>
    </xf>
    <xf numFmtId="0" fontId="14" fillId="30" borderId="16" xfId="0" applyFont="1" applyFill="1" applyBorder="1" applyAlignment="1">
      <alignment horizontal="center" vertical="center"/>
    </xf>
    <xf numFmtId="0" fontId="14" fillId="29" borderId="20" xfId="0" applyFont="1" applyFill="1" applyBorder="1" applyAlignment="1">
      <alignment horizontal="center" vertical="center"/>
    </xf>
    <xf numFmtId="0" fontId="49" fillId="30" borderId="24" xfId="0" applyFont="1" applyFill="1" applyBorder="1" applyAlignment="1">
      <alignment horizontal="center" vertical="center"/>
    </xf>
    <xf numFmtId="0" fontId="49" fillId="30" borderId="31" xfId="0" applyFont="1" applyFill="1" applyBorder="1" applyAlignment="1">
      <alignment horizontal="center" vertical="center"/>
    </xf>
    <xf numFmtId="0" fontId="48" fillId="24" borderId="16" xfId="0" applyFont="1" applyFill="1" applyBorder="1" applyAlignment="1">
      <alignment horizontal="center" vertical="center"/>
    </xf>
    <xf numFmtId="0" fontId="49" fillId="25" borderId="16" xfId="0" applyFont="1" applyFill="1" applyBorder="1" applyAlignment="1">
      <alignment horizontal="center" vertical="center"/>
    </xf>
    <xf numFmtId="0" fontId="49" fillId="30" borderId="16" xfId="0" applyFont="1" applyFill="1" applyBorder="1" applyAlignment="1">
      <alignment horizontal="center" vertical="center"/>
    </xf>
    <xf numFmtId="0" fontId="10" fillId="30" borderId="27" xfId="0" applyFont="1" applyFill="1" applyBorder="1" applyAlignment="1">
      <alignment horizontal="center" vertical="center"/>
    </xf>
    <xf numFmtId="0" fontId="10" fillId="30" borderId="30" xfId="0" applyFont="1" applyFill="1" applyBorder="1" applyAlignment="1">
      <alignment horizontal="center" vertical="center"/>
    </xf>
    <xf numFmtId="0" fontId="2" fillId="27" borderId="11" xfId="0" applyFont="1" applyFill="1" applyBorder="1" applyAlignment="1">
      <alignment horizontal="left" vertical="center"/>
    </xf>
    <xf numFmtId="0" fontId="2" fillId="27" borderId="12" xfId="0" applyFont="1" applyFill="1" applyBorder="1" applyAlignment="1">
      <alignment horizontal="left" vertical="center"/>
    </xf>
    <xf numFmtId="0" fontId="35" fillId="27" borderId="13" xfId="0" applyFont="1" applyFill="1" applyBorder="1" applyAlignment="1">
      <alignment horizontal="left" vertical="center"/>
    </xf>
    <xf numFmtId="0" fontId="35" fillId="27" borderId="14" xfId="0" applyFont="1" applyFill="1" applyBorder="1" applyAlignment="1">
      <alignment horizontal="left" vertical="center"/>
    </xf>
    <xf numFmtId="14" fontId="9" fillId="27" borderId="13" xfId="0" applyNumberFormat="1" applyFont="1" applyFill="1" applyBorder="1" applyAlignment="1">
      <alignment horizontal="left" vertical="center"/>
    </xf>
    <xf numFmtId="0" fontId="9" fillId="27" borderId="13" xfId="0" applyFont="1" applyFill="1" applyBorder="1" applyAlignment="1">
      <alignment horizontal="left" vertical="center"/>
    </xf>
    <xf numFmtId="0" fontId="9" fillId="27" borderId="14" xfId="0" applyFont="1" applyFill="1" applyBorder="1" applyAlignment="1">
      <alignment horizontal="left" vertical="center"/>
    </xf>
    <xf numFmtId="0" fontId="6" fillId="28" borderId="17" xfId="0" applyFont="1" applyFill="1" applyBorder="1" applyAlignment="1">
      <alignment horizontal="center"/>
    </xf>
    <xf numFmtId="0" fontId="6" fillId="28" borderId="18" xfId="0" applyFont="1" applyFill="1" applyBorder="1" applyAlignment="1">
      <alignment horizontal="center"/>
    </xf>
    <xf numFmtId="0" fontId="6" fillId="28" borderId="19" xfId="0" applyFont="1" applyFill="1" applyBorder="1" applyAlignment="1">
      <alignment horizontal="center"/>
    </xf>
    <xf numFmtId="0" fontId="9" fillId="0" borderId="16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2" fillId="27" borderId="13" xfId="0" applyFont="1" applyFill="1" applyBorder="1" applyAlignment="1">
      <alignment horizontal="left" vertical="center"/>
    </xf>
    <xf numFmtId="0" fontId="2" fillId="27" borderId="14" xfId="0" applyFont="1" applyFill="1" applyBorder="1" applyAlignment="1">
      <alignment horizontal="left" vertical="center"/>
    </xf>
    <xf numFmtId="0" fontId="36" fillId="0" borderId="13" xfId="0" applyFont="1" applyBorder="1" applyAlignment="1">
      <alignment horizontal="left" vertical="center"/>
    </xf>
    <xf numFmtId="0" fontId="36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49" fillId="29" borderId="16" xfId="0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</cellXfs>
  <cellStyles count="42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40 % – Zvýraznění1" xfId="7" xr:uid="{00000000-0005-0000-0000-000006000000}"/>
    <cellStyle name="40 % – Zvýraznění2" xfId="8" xr:uid="{00000000-0005-0000-0000-000007000000}"/>
    <cellStyle name="40 % – Zvýraznění3" xfId="9" xr:uid="{00000000-0005-0000-0000-000008000000}"/>
    <cellStyle name="40 % – Zvýraznění4" xfId="10" xr:uid="{00000000-0005-0000-0000-000009000000}"/>
    <cellStyle name="40 % – Zvýraznění5" xfId="11" xr:uid="{00000000-0005-0000-0000-00000A000000}"/>
    <cellStyle name="40 % – Zvýraznění6" xfId="12" xr:uid="{00000000-0005-0000-0000-00000B000000}"/>
    <cellStyle name="60 % – Zvýraznění1" xfId="13" xr:uid="{00000000-0005-0000-0000-00000C000000}"/>
    <cellStyle name="60 % – Zvýraznění2" xfId="14" xr:uid="{00000000-0005-0000-0000-00000D000000}"/>
    <cellStyle name="60 % – Zvýraznění3" xfId="15" xr:uid="{00000000-0005-0000-0000-00000E000000}"/>
    <cellStyle name="60 % – Zvýraznění4" xfId="16" xr:uid="{00000000-0005-0000-0000-00000F000000}"/>
    <cellStyle name="60 % – Zvýraznění5" xfId="17" xr:uid="{00000000-0005-0000-0000-000010000000}"/>
    <cellStyle name="60 % – Zvýraznění6" xfId="18" xr:uid="{00000000-0005-0000-0000-000011000000}"/>
    <cellStyle name="Celkem" xfId="19" xr:uid="{00000000-0005-0000-0000-000012000000}"/>
    <cellStyle name="Chybně" xfId="20" xr:uid="{00000000-0005-0000-0000-000013000000}"/>
    <cellStyle name="Kontrolní buňka" xfId="21" xr:uid="{00000000-0005-0000-0000-000014000000}"/>
    <cellStyle name="Nadpis 1" xfId="22" xr:uid="{00000000-0005-0000-0000-000015000000}"/>
    <cellStyle name="Nadpis 2" xfId="23" xr:uid="{00000000-0005-0000-0000-000016000000}"/>
    <cellStyle name="Nadpis 3" xfId="24" xr:uid="{00000000-0005-0000-0000-000017000000}"/>
    <cellStyle name="Nadpis 4" xfId="25" xr:uid="{00000000-0005-0000-0000-000018000000}"/>
    <cellStyle name="Název" xfId="26" xr:uid="{00000000-0005-0000-0000-000019000000}"/>
    <cellStyle name="Neutrální" xfId="27" xr:uid="{00000000-0005-0000-0000-00001A000000}"/>
    <cellStyle name="Normální" xfId="0" builtinId="0"/>
    <cellStyle name="Poznámka" xfId="28" xr:uid="{00000000-0005-0000-0000-00001C000000}"/>
    <cellStyle name="Propojená buňka" xfId="29" xr:uid="{00000000-0005-0000-0000-00001D000000}"/>
    <cellStyle name="Správně" xfId="30" xr:uid="{00000000-0005-0000-0000-00001E000000}"/>
    <cellStyle name="Text upozornění" xfId="31" xr:uid="{00000000-0005-0000-0000-00001F000000}"/>
    <cellStyle name="Vstup" xfId="32" xr:uid="{00000000-0005-0000-0000-000020000000}"/>
    <cellStyle name="Výpočet" xfId="33" xr:uid="{00000000-0005-0000-0000-000021000000}"/>
    <cellStyle name="Výstup" xfId="34" xr:uid="{00000000-0005-0000-0000-000022000000}"/>
    <cellStyle name="Vysvětlující text" xfId="35" xr:uid="{00000000-0005-0000-0000-000023000000}"/>
    <cellStyle name="Zvýraznění 1" xfId="36" xr:uid="{00000000-0005-0000-0000-000024000000}"/>
    <cellStyle name="Zvýraznění 2" xfId="37" xr:uid="{00000000-0005-0000-0000-000025000000}"/>
    <cellStyle name="Zvýraznění 3" xfId="38" xr:uid="{00000000-0005-0000-0000-000026000000}"/>
    <cellStyle name="Zvýraznění 4" xfId="39" xr:uid="{00000000-0005-0000-0000-000027000000}"/>
    <cellStyle name="Zvýraznění 5" xfId="40" xr:uid="{00000000-0005-0000-0000-000028000000}"/>
    <cellStyle name="Zvýraznění 6" xfId="41" xr:uid="{00000000-0005-0000-0000-000029000000}"/>
  </cellStyles>
  <dxfs count="1"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456"/>
  <sheetViews>
    <sheetView tabSelected="1" zoomScale="115" zoomScaleNormal="115" zoomScaleSheetLayoutView="90" workbookViewId="0">
      <selection activeCell="B19" sqref="B19"/>
    </sheetView>
  </sheetViews>
  <sheetFormatPr defaultRowHeight="13.15"/>
  <cols>
    <col min="1" max="1" width="24.7109375" style="1" bestFit="1" customWidth="1"/>
    <col min="2" max="2" width="22.5703125" style="1" bestFit="1" customWidth="1"/>
    <col min="3" max="9" width="3.7109375" style="1" customWidth="1"/>
    <col min="10" max="10" width="5.42578125" style="1" customWidth="1"/>
    <col min="11" max="21" width="3.7109375" style="1" customWidth="1"/>
    <col min="22" max="22" width="6.140625" style="1" customWidth="1"/>
    <col min="23" max="23" width="7.7109375" style="1" customWidth="1"/>
    <col min="24" max="24" width="8.140625" style="1" customWidth="1"/>
    <col min="25" max="25" width="8.7109375" style="1" customWidth="1"/>
    <col min="26" max="26" width="9.28515625" style="1" customWidth="1"/>
    <col min="27" max="27" width="11.42578125" style="6" customWidth="1"/>
    <col min="29" max="29" width="9.28515625" customWidth="1"/>
  </cols>
  <sheetData>
    <row r="1" spans="1:32" s="4" customFormat="1" ht="33" thickBot="1">
      <c r="A1" s="89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1"/>
    </row>
    <row r="2" spans="1:32" s="5" customFormat="1" ht="15" customHeight="1">
      <c r="A2" s="11" t="s">
        <v>1</v>
      </c>
      <c r="B2" s="92" t="s">
        <v>2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3"/>
    </row>
    <row r="3" spans="1:32" s="5" customFormat="1" ht="15" customHeight="1">
      <c r="A3" s="12" t="s">
        <v>3</v>
      </c>
      <c r="B3" s="94" t="s">
        <v>4</v>
      </c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5"/>
      <c r="AD3" s="7"/>
      <c r="AE3" s="7"/>
      <c r="AF3" s="7"/>
    </row>
    <row r="4" spans="1:32" s="5" customFormat="1" ht="15" customHeight="1">
      <c r="A4" s="12" t="s">
        <v>5</v>
      </c>
      <c r="B4" s="94" t="s">
        <v>6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  <c r="AA4" s="94"/>
      <c r="AB4" s="94"/>
      <c r="AC4" s="95"/>
      <c r="AD4" s="7"/>
      <c r="AE4" s="7"/>
      <c r="AF4" s="7"/>
    </row>
    <row r="5" spans="1:32" s="5" customFormat="1" ht="15" customHeight="1">
      <c r="A5" s="12" t="s">
        <v>7</v>
      </c>
      <c r="B5" s="86">
        <v>45779</v>
      </c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8"/>
    </row>
    <row r="6" spans="1:32" s="5" customFormat="1" ht="15" customHeight="1">
      <c r="A6" s="12" t="s">
        <v>8</v>
      </c>
      <c r="B6" s="96" t="s">
        <v>9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7"/>
    </row>
    <row r="7" spans="1:32" s="5" customFormat="1" ht="15" customHeight="1">
      <c r="A7" s="12" t="s">
        <v>10</v>
      </c>
      <c r="B7" s="84" t="s">
        <v>11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5"/>
    </row>
    <row r="8" spans="1:32" s="5" customFormat="1" ht="15" customHeight="1">
      <c r="A8" s="12" t="s">
        <v>12</v>
      </c>
      <c r="B8" s="96" t="s">
        <v>13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7"/>
    </row>
    <row r="9" spans="1:32" s="5" customFormat="1" ht="15" customHeight="1">
      <c r="A9" s="12" t="s">
        <v>14</v>
      </c>
      <c r="B9" s="96" t="s">
        <v>15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  <c r="AA9" s="96"/>
      <c r="AB9" s="96"/>
      <c r="AC9" s="97"/>
    </row>
    <row r="10" spans="1:32" s="5" customFormat="1" ht="15" customHeight="1">
      <c r="A10" s="12" t="s">
        <v>16</v>
      </c>
      <c r="B10" s="98">
        <v>0</v>
      </c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9"/>
    </row>
    <row r="11" spans="1:32" s="5" customFormat="1" ht="15" customHeight="1">
      <c r="A11" s="12" t="s">
        <v>17</v>
      </c>
      <c r="B11" s="98">
        <v>0</v>
      </c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9"/>
    </row>
    <row r="12" spans="1:32" s="5" customFormat="1" ht="15" customHeight="1">
      <c r="A12" s="12" t="s">
        <v>18</v>
      </c>
      <c r="B12" s="96" t="s">
        <v>19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96"/>
      <c r="P12" s="96"/>
      <c r="Q12" s="96"/>
      <c r="R12" s="96"/>
      <c r="S12" s="96"/>
      <c r="T12" s="96"/>
      <c r="U12" s="96"/>
      <c r="V12" s="96"/>
      <c r="W12" s="96"/>
      <c r="X12" s="96"/>
      <c r="Y12" s="96"/>
      <c r="Z12" s="96"/>
      <c r="AA12" s="96"/>
      <c r="AB12" s="96"/>
      <c r="AC12" s="97"/>
    </row>
    <row r="13" spans="1:32" s="5" customFormat="1" ht="15" customHeight="1" thickBot="1">
      <c r="A13" s="13" t="s">
        <v>20</v>
      </c>
      <c r="B13" s="82" t="s">
        <v>21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3"/>
    </row>
    <row r="14" spans="1:32" s="3" customFormat="1" ht="24.6" customHeight="1">
      <c r="A14" s="75" t="s">
        <v>22</v>
      </c>
      <c r="B14" s="80" t="s">
        <v>23</v>
      </c>
      <c r="C14" s="79" t="s">
        <v>24</v>
      </c>
      <c r="D14" s="79"/>
      <c r="E14" s="79"/>
      <c r="F14" s="79"/>
      <c r="G14" s="79"/>
      <c r="H14" s="79"/>
      <c r="I14" s="79"/>
      <c r="J14" s="79"/>
      <c r="K14" s="101" t="s">
        <v>25</v>
      </c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78" t="s">
        <v>26</v>
      </c>
      <c r="X14" s="78"/>
      <c r="Y14" s="78"/>
      <c r="Z14" s="77" t="s">
        <v>27</v>
      </c>
      <c r="AA14" s="77"/>
      <c r="AB14" s="73" t="s">
        <v>28</v>
      </c>
      <c r="AC14" s="74" t="s">
        <v>29</v>
      </c>
    </row>
    <row r="15" spans="1:32" s="3" customFormat="1" ht="13.9" thickBot="1">
      <c r="A15" s="76"/>
      <c r="B15" s="81"/>
      <c r="C15" s="14">
        <v>10</v>
      </c>
      <c r="D15" s="14">
        <v>9</v>
      </c>
      <c r="E15" s="14">
        <v>8</v>
      </c>
      <c r="F15" s="14">
        <v>7</v>
      </c>
      <c r="G15" s="14">
        <v>6</v>
      </c>
      <c r="H15" s="14">
        <v>5</v>
      </c>
      <c r="I15" s="14">
        <v>0</v>
      </c>
      <c r="J15" s="14" t="s">
        <v>30</v>
      </c>
      <c r="K15" s="15">
        <v>10</v>
      </c>
      <c r="L15" s="15">
        <v>9</v>
      </c>
      <c r="M15" s="15">
        <v>8</v>
      </c>
      <c r="N15" s="15">
        <v>7</v>
      </c>
      <c r="O15" s="15">
        <v>6</v>
      </c>
      <c r="P15" s="15">
        <v>5</v>
      </c>
      <c r="Q15" s="15">
        <v>4</v>
      </c>
      <c r="R15" s="15">
        <v>3</v>
      </c>
      <c r="S15" s="15">
        <v>2</v>
      </c>
      <c r="T15" s="15">
        <v>1</v>
      </c>
      <c r="U15" s="15">
        <v>0</v>
      </c>
      <c r="V15" s="15" t="s">
        <v>30</v>
      </c>
      <c r="W15" s="16" t="s">
        <v>31</v>
      </c>
      <c r="X15" s="16" t="s">
        <v>32</v>
      </c>
      <c r="Y15" s="16" t="s">
        <v>30</v>
      </c>
      <c r="Z15" s="17" t="s">
        <v>33</v>
      </c>
      <c r="AA15" s="17" t="s">
        <v>34</v>
      </c>
      <c r="AB15" s="18" t="s">
        <v>35</v>
      </c>
      <c r="AC15" s="19" t="s">
        <v>36</v>
      </c>
    </row>
    <row r="16" spans="1:32" ht="19.899999999999999" customHeight="1">
      <c r="A16" s="53" t="s">
        <v>37</v>
      </c>
      <c r="B16" s="29" t="s">
        <v>38</v>
      </c>
      <c r="C16" s="30">
        <v>14</v>
      </c>
      <c r="D16" s="30">
        <v>1</v>
      </c>
      <c r="E16" s="30"/>
      <c r="F16" s="30"/>
      <c r="G16" s="30"/>
      <c r="H16" s="30"/>
      <c r="I16" s="30"/>
      <c r="J16" s="31">
        <f>IF(SUM(C16:I16)=0,0,IF(SUM(C16:I16)&lt;15,"CHYBÍ",IF(SUM(C16:I16)&gt;15,"MOC",IF(SUM(C16:I16)=15,SUM(C16*10+D16*9+E16*8+F16*7+G16*6+H16*5)))))</f>
        <v>149</v>
      </c>
      <c r="K16" s="30">
        <v>8</v>
      </c>
      <c r="L16" s="30">
        <v>7</v>
      </c>
      <c r="M16" s="30"/>
      <c r="N16" s="30"/>
      <c r="O16" s="30"/>
      <c r="P16" s="30"/>
      <c r="Q16" s="30"/>
      <c r="R16" s="30"/>
      <c r="S16" s="30"/>
      <c r="T16" s="30"/>
      <c r="U16" s="30"/>
      <c r="V16" s="32">
        <f>IF(SUM(K16:U16)=0,0,IF(SUM(K16:U16)&lt;15,"CHYBÍ",IF(SUM(K16:U16)=15,SUM(K16*10+L16*9+M16*8+N16*7+O16*6+P16*5+Q16*4+R16*3+S16*2+T16*1,IF(SUM(K16:U16)&gt;15,"MOC")))))</f>
        <v>143</v>
      </c>
      <c r="W16" s="30">
        <v>82</v>
      </c>
      <c r="X16" s="33">
        <v>12.6</v>
      </c>
      <c r="Y16" s="34">
        <f>SUM(W16-X16)</f>
        <v>69.400000000000006</v>
      </c>
      <c r="Z16" s="69">
        <f>SUM(J16+V16+Y16)</f>
        <v>361.4</v>
      </c>
      <c r="AA16" s="57">
        <f>RANK(Z16,$Z$16:$Z$181)</f>
        <v>1</v>
      </c>
      <c r="AB16" s="20" t="str">
        <f>IF(AND(J16&gt;=146,J16&lt;=150),"M",IF(AND(J16&gt;=140,J16&lt;=145),"I.",IF(AND(J16&gt;=130,J16&lt;=139),"II.",IF(AND(J16&gt;=125,J16&lt;=133),"III."," "))))</f>
        <v>M</v>
      </c>
      <c r="AC16" s="21" t="str">
        <f>IF(AND(V16&gt;=137,V16&lt;=150),"M",IF(AND(V16&gt;=131,V16&lt;=136),"I.",IF(AND(V16&gt;=125,V16&lt;=130),"II.",IF(AND(V16&gt;=116,V16&lt;=124),"III."," "))))</f>
        <v>M</v>
      </c>
    </row>
    <row r="17" spans="1:29" ht="19.899999999999999" customHeight="1">
      <c r="A17" s="54" t="s">
        <v>39</v>
      </c>
      <c r="B17" s="35" t="s">
        <v>38</v>
      </c>
      <c r="C17" s="36">
        <v>13</v>
      </c>
      <c r="D17" s="36">
        <v>1</v>
      </c>
      <c r="E17" s="36">
        <v>1</v>
      </c>
      <c r="F17" s="36"/>
      <c r="G17" s="36"/>
      <c r="H17" s="36"/>
      <c r="I17" s="36"/>
      <c r="J17" s="37">
        <f>IF(SUM(C17:I17)=0,0,IF(SUM(C17:I17)&lt;15,"CHYBÍ",IF(SUM(C17:I17)&gt;15,"MOC",IF(SUM(C17:I17)=15,SUM(C17*10+D17*9+E17*8+F17*7+G17*6+H17*5)))))</f>
        <v>147</v>
      </c>
      <c r="K17" s="36">
        <v>5</v>
      </c>
      <c r="L17" s="36">
        <v>6</v>
      </c>
      <c r="M17" s="36">
        <v>2</v>
      </c>
      <c r="N17" s="36">
        <v>1</v>
      </c>
      <c r="O17" s="36"/>
      <c r="P17" s="36">
        <v>1</v>
      </c>
      <c r="Q17" s="36"/>
      <c r="R17" s="36"/>
      <c r="S17" s="36"/>
      <c r="T17" s="36"/>
      <c r="U17" s="36"/>
      <c r="V17" s="38">
        <f>IF(SUM(K17:U17)=0,0,IF(SUM(K17:U17)&lt;15,"CHYBÍ",IF(SUM(K17:U17)=15,SUM(K17*10+L17*9+M17*8+N17*7+O17*6+P17*5+Q17*4+R17*3+S17*2+T17*1,IF(SUM(K17:U17)&gt;15,"MOC")))))</f>
        <v>132</v>
      </c>
      <c r="W17" s="36">
        <v>86</v>
      </c>
      <c r="X17" s="39">
        <v>11.66</v>
      </c>
      <c r="Y17" s="40">
        <f>SUM(W17-X17)</f>
        <v>74.34</v>
      </c>
      <c r="Z17" s="70">
        <f>SUM(J17+V17+Y17)</f>
        <v>353.34000000000003</v>
      </c>
      <c r="AA17" s="57">
        <f>RANK(Z17,$Z$16:$Z$181)</f>
        <v>2</v>
      </c>
      <c r="AB17" s="22" t="str">
        <f>IF(AND(J17&gt;=146,J17&lt;=150),"M",IF(AND(J17&gt;=140,J17&lt;=145),"I.",IF(AND(J17&gt;=130,J17&lt;=139),"II.",IF(AND(J17&gt;=125,J17&lt;=133),"III."," "))))</f>
        <v>M</v>
      </c>
      <c r="AC17" s="23" t="str">
        <f>IF(AND(V17&gt;=137,V17&lt;=150),"M",IF(AND(V17&gt;=131,V17&lt;=136),"I.",IF(AND(V17&gt;=125,V17&lt;=130),"II.",IF(AND(V17&gt;=116,V17&lt;=124),"III."," "))))</f>
        <v>I.</v>
      </c>
    </row>
    <row r="18" spans="1:29" ht="19.899999999999999" customHeight="1">
      <c r="A18" s="63" t="s">
        <v>40</v>
      </c>
      <c r="B18" s="61" t="s">
        <v>41</v>
      </c>
      <c r="C18" s="42">
        <v>11</v>
      </c>
      <c r="D18" s="42">
        <v>4</v>
      </c>
      <c r="E18" s="42"/>
      <c r="F18" s="42"/>
      <c r="G18" s="42"/>
      <c r="H18" s="42"/>
      <c r="I18" s="42"/>
      <c r="J18" s="66">
        <f>IF(SUM(C18:I18)=0,0,IF(SUM(C18:I18)&lt;15,"CHYBÍ",IF(SUM(C18:I18)&gt;15,"MOC",IF(SUM(C18:I18)=15,SUM(C18*10+D18*9+E18*8+F18*7+G18*6+H18*5)))))</f>
        <v>146</v>
      </c>
      <c r="K18" s="42">
        <v>6</v>
      </c>
      <c r="L18" s="42">
        <v>7</v>
      </c>
      <c r="M18" s="42">
        <v>1</v>
      </c>
      <c r="N18" s="42">
        <v>1</v>
      </c>
      <c r="O18" s="42"/>
      <c r="P18" s="42"/>
      <c r="Q18" s="42"/>
      <c r="R18" s="42"/>
      <c r="S18" s="42"/>
      <c r="T18" s="42"/>
      <c r="U18" s="42"/>
      <c r="V18" s="67">
        <f>IF(SUM(K18:U18)=0,0,IF(SUM(K18:U18)&lt;15,"CHYBÍ",IF(SUM(K18:U18)=15,SUM(K18*10+L18*9+M18*8+N18*7+O18*6+P18*5+Q18*4+R18*3+S18*2+T18*1,IF(SUM(K18:U18)&gt;15,"MOC")))))</f>
        <v>138</v>
      </c>
      <c r="W18" s="42">
        <v>88</v>
      </c>
      <c r="X18" s="46">
        <v>18.96</v>
      </c>
      <c r="Y18" s="68">
        <f>SUM(W18-X18)</f>
        <v>69.039999999999992</v>
      </c>
      <c r="Z18" s="71">
        <f>SUM(J18+V18+Y18)</f>
        <v>353.03999999999996</v>
      </c>
      <c r="AA18" s="57">
        <f>RANK(Z18,$Z$16:$Z$181)</f>
        <v>3</v>
      </c>
      <c r="AB18" s="22" t="str">
        <f>IF(AND(J18&gt;=146,J18&lt;=150),"M",IF(AND(J18&gt;=140,J18&lt;=145),"I.",IF(AND(J18&gt;=130,J18&lt;=139),"II.",IF(AND(J18&gt;=125,J18&lt;=133),"III."," "))))</f>
        <v>M</v>
      </c>
      <c r="AC18" s="23" t="str">
        <f>IF(AND(V18&gt;=137,V18&lt;=150),"M",IF(AND(V18&gt;=131,V18&lt;=136),"I.",IF(AND(V18&gt;=125,V18&lt;=130),"II.",IF(AND(V18&gt;=116,V18&lt;=124),"III."," "))))</f>
        <v>M</v>
      </c>
    </row>
    <row r="19" spans="1:29" ht="19.899999999999999" customHeight="1">
      <c r="A19" s="54" t="s">
        <v>42</v>
      </c>
      <c r="B19" s="35" t="s">
        <v>43</v>
      </c>
      <c r="C19" s="36">
        <v>9</v>
      </c>
      <c r="D19" s="36">
        <v>6</v>
      </c>
      <c r="E19" s="36"/>
      <c r="F19" s="36"/>
      <c r="G19" s="36"/>
      <c r="H19" s="36"/>
      <c r="I19" s="36"/>
      <c r="J19" s="37">
        <f>IF(SUM(C19:I19)=0,0,IF(SUM(C19:I19)&lt;15,"CHYBÍ",IF(SUM(C19:I19)&gt;15,"MOC",IF(SUM(C19:I19)=15,SUM(C19*10+D19*9+E19*8+F19*7+G19*6+H19*5)))))</f>
        <v>144</v>
      </c>
      <c r="K19" s="36">
        <v>6</v>
      </c>
      <c r="L19" s="36">
        <v>8</v>
      </c>
      <c r="M19" s="36">
        <v>1</v>
      </c>
      <c r="N19" s="36"/>
      <c r="O19" s="36"/>
      <c r="P19" s="36"/>
      <c r="Q19" s="36"/>
      <c r="R19" s="36"/>
      <c r="S19" s="36"/>
      <c r="T19" s="36"/>
      <c r="U19" s="36"/>
      <c r="V19" s="38">
        <f>IF(SUM(K19:U19)=0,0,IF(SUM(K19:U19)&lt;15,"CHYBÍ",IF(SUM(K19:U19)=15,SUM(K19*10+L19*9+M19*8+N19*7+O19*6+P19*5+Q19*4+R19*3+S19*2+T19*1,IF(SUM(K19:U19)&gt;15,"MOC")))))</f>
        <v>140</v>
      </c>
      <c r="W19" s="36">
        <f>1*10+5*9+3*8+1*6</f>
        <v>85</v>
      </c>
      <c r="X19" s="39">
        <v>16.73</v>
      </c>
      <c r="Y19" s="40">
        <f>SUM(W19-X19)</f>
        <v>68.27</v>
      </c>
      <c r="Z19" s="70">
        <f>SUM(J19+V19+Y19)</f>
        <v>352.27</v>
      </c>
      <c r="AA19" s="57">
        <f>RANK(Z19,$Z$16:$Z$181)</f>
        <v>4</v>
      </c>
      <c r="AB19" s="22" t="str">
        <f>IF(AND(J19&gt;=146,J19&lt;=150),"M",IF(AND(J19&gt;=140,J19&lt;=145),"I.",IF(AND(J19&gt;=130,J19&lt;=139),"II.",IF(AND(J19&gt;=125,J19&lt;=133),"III."," "))))</f>
        <v>I.</v>
      </c>
      <c r="AC19" s="23" t="str">
        <f>IF(AND(V19&gt;=137,V19&lt;=150),"M",IF(AND(V19&gt;=131,V19&lt;=136),"I.",IF(AND(V19&gt;=125,V19&lt;=130),"II.",IF(AND(V19&gt;=116,V19&lt;=124),"III."," "))))</f>
        <v>M</v>
      </c>
    </row>
    <row r="20" spans="1:29" ht="19.899999999999999" customHeight="1">
      <c r="A20" s="54" t="s">
        <v>44</v>
      </c>
      <c r="B20" s="35" t="s">
        <v>45</v>
      </c>
      <c r="C20" s="36">
        <v>11</v>
      </c>
      <c r="D20" s="36">
        <v>2</v>
      </c>
      <c r="E20" s="36">
        <v>2</v>
      </c>
      <c r="F20" s="36"/>
      <c r="G20" s="36"/>
      <c r="H20" s="36"/>
      <c r="I20" s="36"/>
      <c r="J20" s="37">
        <f>IF(SUM(C20:I20)=0,0,IF(SUM(C20:I20)&lt;15,"CHYBÍ",IF(SUM(C20:I20)&gt;15,"MOC",IF(SUM(C20:I20)=15,SUM(C20*10+D20*9+E20*8+F20*7+G20*6+H20*5)))))</f>
        <v>144</v>
      </c>
      <c r="K20" s="36">
        <v>4</v>
      </c>
      <c r="L20" s="36">
        <v>8</v>
      </c>
      <c r="M20" s="36">
        <v>2</v>
      </c>
      <c r="N20" s="36">
        <v>1</v>
      </c>
      <c r="O20" s="36"/>
      <c r="P20" s="36"/>
      <c r="Q20" s="36"/>
      <c r="R20" s="36"/>
      <c r="S20" s="36"/>
      <c r="T20" s="36"/>
      <c r="U20" s="36"/>
      <c r="V20" s="38">
        <f>IF(SUM(K20:U20)=0,0,IF(SUM(K20:U20)&lt;15,"CHYBÍ",IF(SUM(K20:U20)=15,SUM(K20*10+L20*9+M20*8+N20*7+O20*6+P20*5+Q20*4+R20*3+S20*2+T20*1,IF(SUM(K20:U20)&gt;15,"MOC")))))</f>
        <v>135</v>
      </c>
      <c r="W20" s="36">
        <v>81</v>
      </c>
      <c r="X20" s="39">
        <v>11.41</v>
      </c>
      <c r="Y20" s="40">
        <f>SUM(W20-X20)</f>
        <v>69.59</v>
      </c>
      <c r="Z20" s="70">
        <f>SUM(J20+V20+Y20)</f>
        <v>348.59000000000003</v>
      </c>
      <c r="AA20" s="57">
        <f>RANK(Z20,$Z$16:$Z$181)</f>
        <v>5</v>
      </c>
      <c r="AB20" s="22" t="str">
        <f>IF(AND(J20&gt;=146,J20&lt;=150),"M",IF(AND(J20&gt;=140,J20&lt;=145),"I.",IF(AND(J20&gt;=130,J20&lt;=139),"II.",IF(AND(J20&gt;=125,J20&lt;=133),"III."," "))))</f>
        <v>I.</v>
      </c>
      <c r="AC20" s="23" t="str">
        <f>IF(AND(V20&gt;=137,V20&lt;=150),"M",IF(AND(V20&gt;=131,V20&lt;=136),"I.",IF(AND(V20&gt;=125,V20&lt;=130),"II.",IF(AND(V20&gt;=116,V20&lt;=124),"III."," "))))</f>
        <v>I.</v>
      </c>
    </row>
    <row r="21" spans="1:29" ht="19.899999999999999" customHeight="1">
      <c r="A21" s="54" t="s">
        <v>46</v>
      </c>
      <c r="B21" s="35" t="s">
        <v>47</v>
      </c>
      <c r="C21" s="36">
        <v>11</v>
      </c>
      <c r="D21" s="36">
        <v>4</v>
      </c>
      <c r="E21" s="36"/>
      <c r="F21" s="36"/>
      <c r="G21" s="36"/>
      <c r="H21" s="36"/>
      <c r="I21" s="36"/>
      <c r="J21" s="37">
        <f>IF(SUM(C21:I21)=0,0,IF(SUM(C21:I21)&lt;15,"CHYBÍ",IF(SUM(C21:I21)&gt;15,"MOC",IF(SUM(C21:I21)=15,SUM(C21*10+D21*9+E21*8+F21*7+G21*6+H21*5)))))</f>
        <v>146</v>
      </c>
      <c r="K21" s="36">
        <v>6</v>
      </c>
      <c r="L21" s="36">
        <v>7</v>
      </c>
      <c r="M21" s="36">
        <v>2</v>
      </c>
      <c r="N21" s="36"/>
      <c r="O21" s="36"/>
      <c r="P21" s="36"/>
      <c r="Q21" s="36"/>
      <c r="R21" s="36"/>
      <c r="S21" s="36"/>
      <c r="T21" s="36"/>
      <c r="U21" s="36"/>
      <c r="V21" s="38">
        <f>IF(SUM(K21:U21)=0,0,IF(SUM(K21:U21)&lt;15,"CHYBÍ",IF(SUM(K21:U21)=15,SUM(K21*10+L21*9+M21*8+N21*7+O21*6+P21*5+Q21*4+R21*3+S21*2+T21*1,IF(SUM(K21:U21)&gt;15,"MOC")))))</f>
        <v>139</v>
      </c>
      <c r="W21" s="36">
        <f>1*10+3*9+2*8+4*7</f>
        <v>81</v>
      </c>
      <c r="X21" s="39">
        <v>19.75</v>
      </c>
      <c r="Y21" s="40">
        <f>SUM(W21-X21)</f>
        <v>61.25</v>
      </c>
      <c r="Z21" s="70">
        <f>SUM(J21+V21+Y21)</f>
        <v>346.25</v>
      </c>
      <c r="AA21" s="57">
        <f>RANK(Z21,$Z$16:$Z$181)</f>
        <v>6</v>
      </c>
      <c r="AB21" s="22" t="str">
        <f>IF(AND(J21&gt;=146,J21&lt;=150),"M",IF(AND(J21&gt;=140,J21&lt;=145),"I.",IF(AND(J21&gt;=130,J21&lt;=139),"II.",IF(AND(J21&gt;=125,J21&lt;=133),"III."," "))))</f>
        <v>M</v>
      </c>
      <c r="AC21" s="23" t="str">
        <f>IF(AND(V21&gt;=137,V21&lt;=150),"M",IF(AND(V21&gt;=131,V21&lt;=136),"I.",IF(AND(V21&gt;=125,V21&lt;=130),"II.",IF(AND(V21&gt;=116,V21&lt;=124),"III."," "))))</f>
        <v>M</v>
      </c>
    </row>
    <row r="22" spans="1:29" ht="19.899999999999999" customHeight="1">
      <c r="A22" s="54" t="s">
        <v>48</v>
      </c>
      <c r="B22" s="35" t="s">
        <v>49</v>
      </c>
      <c r="C22" s="36">
        <v>13</v>
      </c>
      <c r="D22" s="36">
        <v>2</v>
      </c>
      <c r="E22" s="36"/>
      <c r="F22" s="36"/>
      <c r="G22" s="36"/>
      <c r="H22" s="36"/>
      <c r="I22" s="36"/>
      <c r="J22" s="37">
        <f>IF(SUM(C22:I22)=0,0,IF(SUM(C22:I22)&lt;15,"CHYBÍ",IF(SUM(C22:I22)&gt;15,"MOC",IF(SUM(C22:I22)=15,SUM(C22*10+D22*9+E22*8+F22*7+G22*6+H22*5)))))</f>
        <v>148</v>
      </c>
      <c r="K22" s="36">
        <v>5</v>
      </c>
      <c r="L22" s="36">
        <v>6</v>
      </c>
      <c r="M22" s="36">
        <v>3</v>
      </c>
      <c r="N22" s="36">
        <v>1</v>
      </c>
      <c r="O22" s="36"/>
      <c r="P22" s="36"/>
      <c r="Q22" s="36"/>
      <c r="R22" s="36"/>
      <c r="S22" s="36"/>
      <c r="T22" s="36"/>
      <c r="U22" s="36"/>
      <c r="V22" s="38">
        <f>IF(SUM(K22:U22)=0,0,IF(SUM(K22:U22)&lt;15,"CHYBÍ",IF(SUM(K22:U22)=15,SUM(K22*10+L22*9+M22*8+N22*7+O22*6+P22*5+Q22*4+R22*3+S22*2+T22*1,IF(SUM(K22:U22)&gt;15,"MOC")))))</f>
        <v>135</v>
      </c>
      <c r="W22" s="36">
        <v>78</v>
      </c>
      <c r="X22" s="39">
        <v>15.27</v>
      </c>
      <c r="Y22" s="40">
        <f>SUM(W22-X22)</f>
        <v>62.730000000000004</v>
      </c>
      <c r="Z22" s="70">
        <f>SUM(J22+V22+Y22)</f>
        <v>345.73</v>
      </c>
      <c r="AA22" s="57">
        <f>RANK(Z22,$Z$16:$Z$181)</f>
        <v>7</v>
      </c>
      <c r="AB22" s="22" t="str">
        <f>IF(AND(J22&gt;=146,J22&lt;=150),"M",IF(AND(J22&gt;=140,J22&lt;=145),"I.",IF(AND(J22&gt;=130,J22&lt;=139),"II.",IF(AND(J22&gt;=125,J22&lt;=133),"III."," "))))</f>
        <v>M</v>
      </c>
      <c r="AC22" s="23" t="str">
        <f>IF(AND(V22&gt;=137,V22&lt;=150),"M",IF(AND(V22&gt;=131,V22&lt;=136),"I.",IF(AND(V22&gt;=125,V22&lt;=130),"II.",IF(AND(V22&gt;=116,V22&lt;=124),"III."," "))))</f>
        <v>I.</v>
      </c>
    </row>
    <row r="23" spans="1:29" ht="19.899999999999999" customHeight="1">
      <c r="A23" s="54" t="s">
        <v>50</v>
      </c>
      <c r="B23" s="35" t="s">
        <v>51</v>
      </c>
      <c r="C23" s="36">
        <v>10</v>
      </c>
      <c r="D23" s="36">
        <v>5</v>
      </c>
      <c r="E23" s="36"/>
      <c r="F23" s="36"/>
      <c r="G23" s="36"/>
      <c r="H23" s="36"/>
      <c r="I23" s="36"/>
      <c r="J23" s="37">
        <f>IF(SUM(C23:I23)=0,0,IF(SUM(C23:I23)&lt;15,"CHYBÍ",IF(SUM(C23:I23)&gt;15,"MOC",IF(SUM(C23:I23)=15,SUM(C23*10+D23*9+E23*8+F23*7+G23*6+H23*5)))))</f>
        <v>145</v>
      </c>
      <c r="K23" s="36">
        <v>3</v>
      </c>
      <c r="L23" s="36">
        <v>8</v>
      </c>
      <c r="M23" s="36">
        <v>2</v>
      </c>
      <c r="N23" s="36">
        <v>2</v>
      </c>
      <c r="O23" s="36"/>
      <c r="P23" s="36"/>
      <c r="Q23" s="36"/>
      <c r="R23" s="36"/>
      <c r="S23" s="36"/>
      <c r="T23" s="36"/>
      <c r="U23" s="36"/>
      <c r="V23" s="38">
        <f>IF(SUM(K23:U23)=0,0,IF(SUM(K23:U23)&lt;15,"CHYBÍ",IF(SUM(K23:U23)=15,SUM(K23*10+L23*9+M23*8+N23*7+O23*6+P23*5+Q23*4+R23*3+S23*2+T23*1,IF(SUM(K23:U23)&gt;15,"MOC")))))</f>
        <v>132</v>
      </c>
      <c r="W23" s="36">
        <v>81</v>
      </c>
      <c r="X23" s="39">
        <v>13.69</v>
      </c>
      <c r="Y23" s="40">
        <f>SUM(W23-X23)</f>
        <v>67.31</v>
      </c>
      <c r="Z23" s="70">
        <f>SUM(J23+V23+Y23)</f>
        <v>344.31</v>
      </c>
      <c r="AA23" s="57">
        <f>RANK(Z23,$Z$16:$Z$181)</f>
        <v>8</v>
      </c>
      <c r="AB23" s="22" t="str">
        <f>IF(AND(J23&gt;=146,J23&lt;=150),"M",IF(AND(J23&gt;=140,J23&lt;=145),"I.",IF(AND(J23&gt;=130,J23&lt;=139),"II.",IF(AND(J23&gt;=125,J23&lt;=133),"III."," "))))</f>
        <v>I.</v>
      </c>
      <c r="AC23" s="23" t="str">
        <f>IF(AND(V23&gt;=137,V23&lt;=150),"M",IF(AND(V23&gt;=131,V23&lt;=136),"I.",IF(AND(V23&gt;=125,V23&lt;=130),"II.",IF(AND(V23&gt;=116,V23&lt;=124),"III."," "))))</f>
        <v>I.</v>
      </c>
    </row>
    <row r="24" spans="1:29" ht="19.899999999999999" customHeight="1">
      <c r="A24" s="54" t="s">
        <v>52</v>
      </c>
      <c r="B24" s="35" t="s">
        <v>51</v>
      </c>
      <c r="C24" s="36">
        <v>12</v>
      </c>
      <c r="D24" s="36">
        <v>3</v>
      </c>
      <c r="E24" s="36"/>
      <c r="F24" s="36"/>
      <c r="G24" s="36"/>
      <c r="H24" s="36"/>
      <c r="I24" s="36"/>
      <c r="J24" s="37">
        <f>IF(SUM(C24:I24)=0,0,IF(SUM(C24:I24)&lt;15,"CHYBÍ",IF(SUM(C24:I24)&gt;15,"MOC",IF(SUM(C24:I24)=15,SUM(C24*10+D24*9+E24*8+F24*7+G24*6+H24*5)))))</f>
        <v>147</v>
      </c>
      <c r="K24" s="36">
        <v>3</v>
      </c>
      <c r="L24" s="36">
        <v>6</v>
      </c>
      <c r="M24" s="36">
        <v>5</v>
      </c>
      <c r="N24" s="36">
        <v>1</v>
      </c>
      <c r="O24" s="36"/>
      <c r="P24" s="36"/>
      <c r="Q24" s="36"/>
      <c r="R24" s="36"/>
      <c r="S24" s="36"/>
      <c r="T24" s="36"/>
      <c r="U24" s="36"/>
      <c r="V24" s="38">
        <f>IF(SUM(K24:U24)=0,0,IF(SUM(K24:U24)&lt;15,"CHYBÍ",IF(SUM(K24:U24)=15,SUM(K24*10+L24*9+M24*8+N24*7+O24*6+P24*5+Q24*4+R24*3+S24*2+T24*1,IF(SUM(K24:U24)&gt;15,"MOC")))))</f>
        <v>131</v>
      </c>
      <c r="W24" s="36">
        <v>80</v>
      </c>
      <c r="X24" s="39">
        <v>14.91</v>
      </c>
      <c r="Y24" s="40">
        <f>SUM(W24-X24)</f>
        <v>65.09</v>
      </c>
      <c r="Z24" s="70">
        <f>SUM(J24+V24+Y24)</f>
        <v>343.09000000000003</v>
      </c>
      <c r="AA24" s="57">
        <f>RANK(Z24,$Z$16:$Z$181)</f>
        <v>9</v>
      </c>
      <c r="AB24" s="22" t="str">
        <f>IF(AND(J24&gt;=146,J24&lt;=150),"M",IF(AND(J24&gt;=140,J24&lt;=145),"I.",IF(AND(J24&gt;=130,J24&lt;=139),"II.",IF(AND(J24&gt;=125,J24&lt;=133),"III."," "))))</f>
        <v>M</v>
      </c>
      <c r="AC24" s="23" t="str">
        <f>IF(AND(V24&gt;=137,V24&lt;=150),"M",IF(AND(V24&gt;=131,V24&lt;=136),"I.",IF(AND(V24&gt;=125,V24&lt;=130),"II.",IF(AND(V24&gt;=116,V24&lt;=124),"III."," "))))</f>
        <v>I.</v>
      </c>
    </row>
    <row r="25" spans="1:29" ht="19.899999999999999" customHeight="1">
      <c r="A25" s="54" t="s">
        <v>53</v>
      </c>
      <c r="B25" s="35" t="s">
        <v>54</v>
      </c>
      <c r="C25" s="36">
        <v>11</v>
      </c>
      <c r="D25" s="36">
        <v>4</v>
      </c>
      <c r="E25" s="36"/>
      <c r="F25" s="36"/>
      <c r="G25" s="36"/>
      <c r="H25" s="36"/>
      <c r="I25" s="36"/>
      <c r="J25" s="37">
        <f>IF(SUM(C25:I25)=0,0,IF(SUM(C25:I25)&lt;15,"CHYBÍ",IF(SUM(C25:I25)&gt;15,"MOC",IF(SUM(C25:I25)=15,SUM(C25*10+D25*9+E25*8+F25*7+G25*6+H25*5)))))</f>
        <v>146</v>
      </c>
      <c r="K25" s="36">
        <v>4</v>
      </c>
      <c r="L25" s="36">
        <v>4</v>
      </c>
      <c r="M25" s="36">
        <v>6</v>
      </c>
      <c r="N25" s="36"/>
      <c r="O25" s="36">
        <v>1</v>
      </c>
      <c r="P25" s="36"/>
      <c r="Q25" s="36"/>
      <c r="R25" s="36"/>
      <c r="S25" s="36"/>
      <c r="T25" s="36"/>
      <c r="U25" s="36"/>
      <c r="V25" s="38">
        <f>IF(SUM(K25:U25)=0,0,IF(SUM(K25:U25)&lt;15,"CHYBÍ",IF(SUM(K25:U25)=15,SUM(K25*10+L25*9+M25*8+N25*7+O25*6+P25*5+Q25*4+R25*3+S25*2+T25*1,IF(SUM(K25:U25)&gt;15,"MOC")))))</f>
        <v>130</v>
      </c>
      <c r="W25" s="36">
        <f>2*10+2*9+2*8+3*7+1*6</f>
        <v>81</v>
      </c>
      <c r="X25" s="39">
        <v>15.38</v>
      </c>
      <c r="Y25" s="40">
        <f>SUM(W25-X25)</f>
        <v>65.62</v>
      </c>
      <c r="Z25" s="70">
        <f>SUM(J25+V25+Y25)</f>
        <v>341.62</v>
      </c>
      <c r="AA25" s="57">
        <f>RANK(Z25,$Z$16:$Z$181)</f>
        <v>10</v>
      </c>
      <c r="AB25" s="22" t="str">
        <f>IF(AND(J25&gt;=146,J25&lt;=150),"M",IF(AND(J25&gt;=140,J25&lt;=145),"I.",IF(AND(J25&gt;=130,J25&lt;=139),"II.",IF(AND(J25&gt;=125,J25&lt;=133),"III."," "))))</f>
        <v>M</v>
      </c>
      <c r="AC25" s="23" t="str">
        <f>IF(AND(V25&gt;=137,V25&lt;=150),"M",IF(AND(V25&gt;=131,V25&lt;=136),"I.",IF(AND(V25&gt;=125,V25&lt;=130),"II.",IF(AND(V25&gt;=116,V25&lt;=124),"III."," "))))</f>
        <v>II.</v>
      </c>
    </row>
    <row r="26" spans="1:29" ht="19.899999999999999" customHeight="1">
      <c r="A26" s="54" t="s">
        <v>55</v>
      </c>
      <c r="B26" s="35" t="s">
        <v>56</v>
      </c>
      <c r="C26" s="36">
        <v>11</v>
      </c>
      <c r="D26" s="36">
        <v>4</v>
      </c>
      <c r="E26" s="36"/>
      <c r="F26" s="36"/>
      <c r="G26" s="36"/>
      <c r="H26" s="36"/>
      <c r="I26" s="36"/>
      <c r="J26" s="37">
        <f>IF(SUM(C26:I26)=0,0,IF(SUM(C26:I26)&lt;15,"CHYBÍ",IF(SUM(C26:I26)&gt;15,"MOC",IF(SUM(C26:I26)=15,SUM(C26*10+D26*9+E26*8+F26*7+G26*6+H26*5)))))</f>
        <v>146</v>
      </c>
      <c r="K26" s="36">
        <v>5</v>
      </c>
      <c r="L26" s="36">
        <v>5</v>
      </c>
      <c r="M26" s="36">
        <v>3</v>
      </c>
      <c r="N26" s="36">
        <v>1</v>
      </c>
      <c r="O26" s="36">
        <v>1</v>
      </c>
      <c r="P26" s="36"/>
      <c r="Q26" s="36"/>
      <c r="R26" s="36"/>
      <c r="S26" s="36"/>
      <c r="T26" s="36"/>
      <c r="U26" s="36"/>
      <c r="V26" s="38">
        <f>IF(SUM(K26:U26)=0,0,IF(SUM(K26:U26)&lt;15,"CHYBÍ",IF(SUM(K26:U26)=15,SUM(K26*10+L26*9+M26*8+N26*7+O26*6+P26*5+Q26*4+R26*3+S26*2+T26*1,IF(SUM(K26:U26)&gt;15,"MOC")))))</f>
        <v>132</v>
      </c>
      <c r="W26" s="36">
        <v>80</v>
      </c>
      <c r="X26" s="39">
        <v>16.63</v>
      </c>
      <c r="Y26" s="40">
        <f>SUM(W26-X26)</f>
        <v>63.370000000000005</v>
      </c>
      <c r="Z26" s="70">
        <f>SUM(J26+V26+Y26)</f>
        <v>341.37</v>
      </c>
      <c r="AA26" s="57">
        <f>RANK(Z26,$Z$16:$Z$181)</f>
        <v>11</v>
      </c>
      <c r="AB26" s="22" t="str">
        <f>IF(AND(J26&gt;=146,J26&lt;=150),"M",IF(AND(J26&gt;=140,J26&lt;=145),"I.",IF(AND(J26&gt;=130,J26&lt;=139),"II.",IF(AND(J26&gt;=125,J26&lt;=133),"III."," "))))</f>
        <v>M</v>
      </c>
      <c r="AC26" s="23" t="str">
        <f>IF(AND(V26&gt;=137,V26&lt;=150),"M",IF(AND(V26&gt;=131,V26&lt;=136),"I.",IF(AND(V26&gt;=125,V26&lt;=130),"II.",IF(AND(V26&gt;=116,V26&lt;=124),"III."," "))))</f>
        <v>I.</v>
      </c>
    </row>
    <row r="27" spans="1:29" ht="19.899999999999999" customHeight="1">
      <c r="A27" s="54" t="s">
        <v>57</v>
      </c>
      <c r="B27" s="35" t="s">
        <v>58</v>
      </c>
      <c r="C27" s="36">
        <v>12</v>
      </c>
      <c r="D27" s="36">
        <v>3</v>
      </c>
      <c r="E27" s="36"/>
      <c r="F27" s="36"/>
      <c r="G27" s="36"/>
      <c r="H27" s="36"/>
      <c r="I27" s="36"/>
      <c r="J27" s="37">
        <f>IF(SUM(C27:I27)=0,0,IF(SUM(C27:I27)&lt;15,"CHYBÍ",IF(SUM(C27:I27)&gt;15,"MOC",IF(SUM(C27:I27)=15,SUM(C27*10+D27*9+E27*8+F27*7+G27*6+H27*5)))))</f>
        <v>147</v>
      </c>
      <c r="K27" s="36">
        <v>5</v>
      </c>
      <c r="L27" s="36">
        <v>3</v>
      </c>
      <c r="M27" s="36">
        <v>6</v>
      </c>
      <c r="N27" s="36">
        <v>1</v>
      </c>
      <c r="O27" s="36"/>
      <c r="P27" s="36"/>
      <c r="Q27" s="36"/>
      <c r="R27" s="36"/>
      <c r="S27" s="36"/>
      <c r="T27" s="36"/>
      <c r="U27" s="36"/>
      <c r="V27" s="38">
        <f>IF(SUM(K27:U27)=0,0,IF(SUM(K27:U27)&lt;15,"CHYBÍ",IF(SUM(K27:U27)=15,SUM(K27*10+L27*9+M27*8+N27*7+O27*6+P27*5+Q27*4+R27*3+S27*2+T27*1,IF(SUM(K27:U27)&gt;15,"MOC")))))</f>
        <v>132</v>
      </c>
      <c r="W27" s="36">
        <v>77</v>
      </c>
      <c r="X27" s="39">
        <v>14.76</v>
      </c>
      <c r="Y27" s="40">
        <f>SUM(W27-X27)</f>
        <v>62.24</v>
      </c>
      <c r="Z27" s="70">
        <f>SUM(J27+V27+Y27)</f>
        <v>341.24</v>
      </c>
      <c r="AA27" s="57">
        <f>RANK(Z27,$Z$16:$Z$181)</f>
        <v>12</v>
      </c>
      <c r="AB27" s="22" t="str">
        <f>IF(AND(J27&gt;=146,J27&lt;=150),"M",IF(AND(J27&gt;=140,J27&lt;=145),"I.",IF(AND(J27&gt;=130,J27&lt;=139),"II.",IF(AND(J27&gt;=125,J27&lt;=133),"III."," "))))</f>
        <v>M</v>
      </c>
      <c r="AC27" s="23" t="str">
        <f>IF(AND(V27&gt;=137,V27&lt;=150),"M",IF(AND(V27&gt;=131,V27&lt;=136),"I.",IF(AND(V27&gt;=125,V27&lt;=130),"II.",IF(AND(V27&gt;=116,V27&lt;=124),"III."," "))))</f>
        <v>I.</v>
      </c>
    </row>
    <row r="28" spans="1:29" ht="19.899999999999999" customHeight="1">
      <c r="A28" s="64" t="s">
        <v>59</v>
      </c>
      <c r="B28" s="62" t="s">
        <v>41</v>
      </c>
      <c r="C28" s="36">
        <v>12</v>
      </c>
      <c r="D28" s="36">
        <v>3</v>
      </c>
      <c r="E28" s="36"/>
      <c r="F28" s="36"/>
      <c r="G28" s="36"/>
      <c r="H28" s="36"/>
      <c r="I28" s="36"/>
      <c r="J28" s="66">
        <f>IF(SUM(C28:I28)=0,0,IF(SUM(C28:I28)&lt;15,"CHYBÍ",IF(SUM(C28:I28)&gt;15,"MOC",IF(SUM(C28:I28)=15,SUM(C28*10+D28*9+E28*8+F28*7+G28*6+H28*5)))))</f>
        <v>147</v>
      </c>
      <c r="K28" s="36">
        <v>4</v>
      </c>
      <c r="L28" s="36">
        <v>8</v>
      </c>
      <c r="M28" s="36">
        <v>3</v>
      </c>
      <c r="N28" s="36"/>
      <c r="O28" s="36"/>
      <c r="P28" s="36"/>
      <c r="Q28" s="36"/>
      <c r="R28" s="36"/>
      <c r="S28" s="36"/>
      <c r="T28" s="36"/>
      <c r="U28" s="36"/>
      <c r="V28" s="67">
        <f>IF(SUM(K28:U28)=0,0,IF(SUM(K28:U28)&lt;15,"CHYBÍ",IF(SUM(K28:U28)=15,SUM(K28*10+L28*9+M28*8+N28*7+O28*6+P28*5+Q28*4+R28*3+S28*2+T28*1,IF(SUM(K28:U28)&gt;15,"MOC")))))</f>
        <v>136</v>
      </c>
      <c r="W28" s="36">
        <v>77</v>
      </c>
      <c r="X28" s="39">
        <v>20.010000000000002</v>
      </c>
      <c r="Y28" s="68">
        <f>SUM(W28-X28)</f>
        <v>56.989999999999995</v>
      </c>
      <c r="Z28" s="71">
        <f>SUM(J28+V28+Y28)</f>
        <v>339.99</v>
      </c>
      <c r="AA28" s="57">
        <f>RANK(Z28,$Z$16:$Z$181)</f>
        <v>13</v>
      </c>
      <c r="AB28" s="22" t="str">
        <f>IF(AND(J28&gt;=146,J28&lt;=150),"M",IF(AND(J28&gt;=140,J28&lt;=145),"I.",IF(AND(J28&gt;=130,J28&lt;=139),"II.",IF(AND(J28&gt;=125,J28&lt;=133),"III."," "))))</f>
        <v>M</v>
      </c>
      <c r="AC28" s="23" t="str">
        <f>IF(AND(V28&gt;=137,V28&lt;=150),"M",IF(AND(V28&gt;=131,V28&lt;=136),"I.",IF(AND(V28&gt;=125,V28&lt;=130),"II.",IF(AND(V28&gt;=116,V28&lt;=124),"III."," "))))</f>
        <v>I.</v>
      </c>
    </row>
    <row r="29" spans="1:29" ht="19.899999999999999" customHeight="1">
      <c r="A29" s="64" t="s">
        <v>60</v>
      </c>
      <c r="B29" s="62" t="s">
        <v>41</v>
      </c>
      <c r="C29" s="36">
        <v>7</v>
      </c>
      <c r="D29" s="36">
        <v>7</v>
      </c>
      <c r="E29" s="36">
        <v>1</v>
      </c>
      <c r="F29" s="36"/>
      <c r="G29" s="36"/>
      <c r="H29" s="36"/>
      <c r="I29" s="36"/>
      <c r="J29" s="66">
        <f>IF(SUM(C29:I29)=0,0,IF(SUM(C29:I29)&lt;15,"CHYBÍ",IF(SUM(C29:I29)&gt;15,"MOC",IF(SUM(C29:I29)=15,SUM(C29*10+D29*9+E29*8+F29*7+G29*6+H29*5)))))</f>
        <v>141</v>
      </c>
      <c r="K29" s="36">
        <v>4</v>
      </c>
      <c r="L29" s="36">
        <v>7</v>
      </c>
      <c r="M29" s="36">
        <v>4</v>
      </c>
      <c r="N29" s="36"/>
      <c r="O29" s="36"/>
      <c r="P29" s="36"/>
      <c r="Q29" s="36"/>
      <c r="R29" s="36"/>
      <c r="S29" s="36"/>
      <c r="T29" s="36"/>
      <c r="U29" s="36"/>
      <c r="V29" s="67">
        <f>IF(SUM(K29:U29)=0,0,IF(SUM(K29:U29)&lt;15,"CHYBÍ",IF(SUM(K29:U29)=15,SUM(K29*10+L29*9+M29*8+N29*7+O29*6+P29*5+Q29*4+R29*3+S29*2+T29*1,IF(SUM(K29:U29)&gt;15,"MOC")))))</f>
        <v>135</v>
      </c>
      <c r="W29" s="36">
        <v>77</v>
      </c>
      <c r="X29" s="39">
        <v>15.17</v>
      </c>
      <c r="Y29" s="68">
        <f>SUM(W29-X29)</f>
        <v>61.83</v>
      </c>
      <c r="Z29" s="71">
        <f>SUM(J29+V29+Y29)</f>
        <v>337.83</v>
      </c>
      <c r="AA29" s="57">
        <f>RANK(Z29,$Z$16:$Z$181)</f>
        <v>14</v>
      </c>
      <c r="AB29" s="22" t="str">
        <f>IF(AND(J29&gt;=146,J29&lt;=150),"M",IF(AND(J29&gt;=140,J29&lt;=145),"I.",IF(AND(J29&gt;=130,J29&lt;=139),"II.",IF(AND(J29&gt;=125,J29&lt;=133),"III."," "))))</f>
        <v>I.</v>
      </c>
      <c r="AC29" s="23" t="str">
        <f>IF(AND(V29&gt;=137,V29&lt;=150),"M",IF(AND(V29&gt;=131,V29&lt;=136),"I.",IF(AND(V29&gt;=125,V29&lt;=130),"II.",IF(AND(V29&gt;=116,V29&lt;=124),"III."," "))))</f>
        <v>I.</v>
      </c>
    </row>
    <row r="30" spans="1:29" ht="19.899999999999999" customHeight="1">
      <c r="A30" s="55" t="s">
        <v>61</v>
      </c>
      <c r="B30" s="41" t="s">
        <v>62</v>
      </c>
      <c r="C30" s="42">
        <v>13</v>
      </c>
      <c r="D30" s="42">
        <v>2</v>
      </c>
      <c r="E30" s="42"/>
      <c r="F30" s="42"/>
      <c r="G30" s="42"/>
      <c r="H30" s="42"/>
      <c r="I30" s="42"/>
      <c r="J30" s="43">
        <f>IF(SUM(C30:I30)=0,0,IF(SUM(C30:I30)&lt;15,"CHYBÍ",IF(SUM(C30:I30)&gt;15,"MOC",IF(SUM(C30:I30)=15,SUM(C30*10+D30*9+E30*8+F30*7+G30*6+H30*5)))))</f>
        <v>148</v>
      </c>
      <c r="K30" s="42">
        <v>5</v>
      </c>
      <c r="L30" s="42">
        <v>3</v>
      </c>
      <c r="M30" s="42">
        <v>2</v>
      </c>
      <c r="N30" s="42">
        <v>4</v>
      </c>
      <c r="O30" s="42"/>
      <c r="P30" s="42"/>
      <c r="Q30" s="42">
        <v>1</v>
      </c>
      <c r="R30" s="42"/>
      <c r="S30" s="42"/>
      <c r="T30" s="42"/>
      <c r="U30" s="42"/>
      <c r="V30" s="44">
        <f>IF(SUM(K30:U30)=0,0,IF(SUM(K30:U30)&lt;15,"CHYBÍ",IF(SUM(K30:U30)=15,SUM(K30*10+L30*9+M30*8+N30*7+O30*6+P30*5+Q30*4+R30*3+S30*2+T30*1,IF(SUM(K30:U30)&gt;15,"MOC")))))</f>
        <v>125</v>
      </c>
      <c r="W30" s="42">
        <v>84</v>
      </c>
      <c r="X30" s="45">
        <v>19.5</v>
      </c>
      <c r="Y30" s="40">
        <f>SUM(W30-X30)</f>
        <v>64.5</v>
      </c>
      <c r="Z30" s="70">
        <f>SUM(J30+V30+Y30)</f>
        <v>337.5</v>
      </c>
      <c r="AA30" s="57">
        <f>RANK(Z30,$Z$16:$Z$181)</f>
        <v>15</v>
      </c>
      <c r="AB30" s="22" t="str">
        <f>IF(AND(J30&gt;=146,J30&lt;=150),"M",IF(AND(J30&gt;=140,J30&lt;=145),"I.",IF(AND(J30&gt;=130,J30&lt;=139),"II.",IF(AND(J30&gt;=125,J30&lt;=133),"III."," "))))</f>
        <v>M</v>
      </c>
      <c r="AC30" s="23" t="str">
        <f>IF(AND(V30&gt;=137,V30&lt;=150),"M",IF(AND(V30&gt;=131,V30&lt;=136),"I.",IF(AND(V30&gt;=125,V30&lt;=130),"II.",IF(AND(V30&gt;=116,V30&lt;=124),"III."," "))))</f>
        <v>II.</v>
      </c>
    </row>
    <row r="31" spans="1:29" ht="19.899999999999999" customHeight="1">
      <c r="A31" s="54" t="s">
        <v>63</v>
      </c>
      <c r="B31" s="35" t="s">
        <v>43</v>
      </c>
      <c r="C31" s="36">
        <v>14</v>
      </c>
      <c r="D31" s="36">
        <v>1</v>
      </c>
      <c r="E31" s="36"/>
      <c r="F31" s="36"/>
      <c r="G31" s="36"/>
      <c r="H31" s="36"/>
      <c r="I31" s="36"/>
      <c r="J31" s="37">
        <f>IF(SUM(C31:I31)=0,0,IF(SUM(C31:I31)&lt;15,"CHYBÍ",IF(SUM(C31:I31)&gt;15,"MOC",IF(SUM(C31:I31)=15,SUM(C31*10+D31*9+E31*8+F31*7+G31*6+H31*5)))))</f>
        <v>149</v>
      </c>
      <c r="K31" s="36">
        <v>4</v>
      </c>
      <c r="L31" s="36">
        <v>7</v>
      </c>
      <c r="M31" s="36">
        <v>3</v>
      </c>
      <c r="N31" s="36"/>
      <c r="O31" s="36">
        <v>1</v>
      </c>
      <c r="P31" s="36"/>
      <c r="Q31" s="36"/>
      <c r="R31" s="36"/>
      <c r="S31" s="36"/>
      <c r="T31" s="36"/>
      <c r="U31" s="36"/>
      <c r="V31" s="38">
        <f>IF(SUM(K31:U31)=0,0,IF(SUM(K31:U31)&lt;15,"CHYBÍ",IF(SUM(K31:U31)=15,SUM(K31*10+L31*9+M31*8+N31*7+O31*6+P31*5+Q31*4+R31*3+S31*2+T31*1,IF(SUM(K31:U31)&gt;15,"MOC")))))</f>
        <v>133</v>
      </c>
      <c r="W31" s="36">
        <v>76</v>
      </c>
      <c r="X31" s="39">
        <v>20.89</v>
      </c>
      <c r="Y31" s="40">
        <f>SUM(W31-X31)</f>
        <v>55.11</v>
      </c>
      <c r="Z31" s="70">
        <f>SUM(J31+V31+Y31)</f>
        <v>337.11</v>
      </c>
      <c r="AA31" s="57">
        <f>RANK(Z31,$Z$16:$Z$181)</f>
        <v>16</v>
      </c>
      <c r="AB31" s="22" t="str">
        <f>IF(AND(J31&gt;=146,J31&lt;=150),"M",IF(AND(J31&gt;=140,J31&lt;=145),"I.",IF(AND(J31&gt;=130,J31&lt;=139),"II.",IF(AND(J31&gt;=125,J31&lt;=133),"III."," "))))</f>
        <v>M</v>
      </c>
      <c r="AC31" s="23" t="str">
        <f>IF(AND(V31&gt;=137,V31&lt;=150),"M",IF(AND(V31&gt;=131,V31&lt;=136),"I.",IF(AND(V31&gt;=125,V31&lt;=130),"II.",IF(AND(V31&gt;=116,V31&lt;=124),"III."," "))))</f>
        <v>I.</v>
      </c>
    </row>
    <row r="32" spans="1:29" ht="19.899999999999999" customHeight="1">
      <c r="A32" s="54" t="s">
        <v>64</v>
      </c>
      <c r="B32" s="35" t="s">
        <v>45</v>
      </c>
      <c r="C32" s="36">
        <v>12</v>
      </c>
      <c r="D32" s="36">
        <v>2</v>
      </c>
      <c r="E32" s="36">
        <v>1</v>
      </c>
      <c r="F32" s="36"/>
      <c r="G32" s="36"/>
      <c r="H32" s="36"/>
      <c r="I32" s="36"/>
      <c r="J32" s="37">
        <f>IF(SUM(C32:I32)=0,0,IF(SUM(C32:I32)&lt;15,"CHYBÍ",IF(SUM(C32:I32)&gt;15,"MOC",IF(SUM(C32:I32)=15,SUM(C32*10+D32*9+E32*8+F32*7+G32*6+H32*5)))))</f>
        <v>146</v>
      </c>
      <c r="K32" s="36">
        <v>3</v>
      </c>
      <c r="L32" s="36">
        <v>6</v>
      </c>
      <c r="M32" s="36">
        <v>5</v>
      </c>
      <c r="N32" s="36">
        <v>1</v>
      </c>
      <c r="O32" s="36"/>
      <c r="P32" s="36"/>
      <c r="Q32" s="36"/>
      <c r="R32" s="36"/>
      <c r="S32" s="36"/>
      <c r="T32" s="36"/>
      <c r="U32" s="36"/>
      <c r="V32" s="38">
        <f>IF(SUM(K32:U32)=0,0,IF(SUM(K32:U32)&lt;15,"CHYBÍ",IF(SUM(K32:U32)=15,SUM(K32*10+L32*9+M32*8+N32*7+O32*6+P32*5+Q32*4+R32*3+S32*2+T32*1,IF(SUM(K32:U32)&gt;15,"MOC")))))</f>
        <v>131</v>
      </c>
      <c r="W32" s="36">
        <v>76</v>
      </c>
      <c r="X32" s="39">
        <v>16.04</v>
      </c>
      <c r="Y32" s="40">
        <f>SUM(W32-X32)</f>
        <v>59.96</v>
      </c>
      <c r="Z32" s="70">
        <f>SUM(J32+V32+Y32)</f>
        <v>336.96</v>
      </c>
      <c r="AA32" s="57">
        <f>RANK(Z32,$Z$16:$Z$181)</f>
        <v>17</v>
      </c>
      <c r="AB32" s="22" t="str">
        <f>IF(AND(J32&gt;=146,J32&lt;=150),"M",IF(AND(J32&gt;=140,J32&lt;=145),"I.",IF(AND(J32&gt;=130,J32&lt;=139),"II.",IF(AND(J32&gt;=125,J32&lt;=133),"III."," "))))</f>
        <v>M</v>
      </c>
      <c r="AC32" s="23" t="str">
        <f>IF(AND(V32&gt;=137,V32&lt;=150),"M",IF(AND(V32&gt;=131,V32&lt;=136),"I.",IF(AND(V32&gt;=125,V32&lt;=130),"II.",IF(AND(V32&gt;=116,V32&lt;=124),"III."," "))))</f>
        <v>I.</v>
      </c>
    </row>
    <row r="33" spans="1:29" ht="19.899999999999999" customHeight="1">
      <c r="A33" s="54" t="s">
        <v>65</v>
      </c>
      <c r="B33" s="35" t="s">
        <v>66</v>
      </c>
      <c r="C33" s="36">
        <v>10</v>
      </c>
      <c r="D33" s="36">
        <v>5</v>
      </c>
      <c r="E33" s="36"/>
      <c r="F33" s="36"/>
      <c r="G33" s="36"/>
      <c r="H33" s="36"/>
      <c r="I33" s="36"/>
      <c r="J33" s="37">
        <f>IF(SUM(C33:I33)=0,0,IF(SUM(C33:I33)&lt;15,"CHYBÍ",IF(SUM(C33:I33)&gt;15,"MOC",IF(SUM(C33:I33)=15,SUM(C33*10+D33*9+E33*8+F33*7+G33*6+H33*5)))))</f>
        <v>145</v>
      </c>
      <c r="K33" s="36">
        <v>2</v>
      </c>
      <c r="L33" s="36">
        <v>7</v>
      </c>
      <c r="M33" s="36">
        <v>4</v>
      </c>
      <c r="N33" s="36">
        <v>2</v>
      </c>
      <c r="O33" s="36"/>
      <c r="P33" s="36"/>
      <c r="Q33" s="36"/>
      <c r="R33" s="36"/>
      <c r="S33" s="36"/>
      <c r="T33" s="36"/>
      <c r="U33" s="36"/>
      <c r="V33" s="38">
        <f>IF(SUM(K33:U33)=0,0,IF(SUM(K33:U33)&lt;15,"CHYBÍ",IF(SUM(K33:U33)=15,SUM(K33*10+L33*9+M33*8+N33*7+O33*6+P33*5+Q33*4+R33*3+S33*2+T33*1,IF(SUM(K33:U33)&gt;15,"MOC")))))</f>
        <v>129</v>
      </c>
      <c r="W33" s="36">
        <v>74</v>
      </c>
      <c r="X33" s="39">
        <v>11.21</v>
      </c>
      <c r="Y33" s="40">
        <f>SUM(W33-X33)</f>
        <v>62.79</v>
      </c>
      <c r="Z33" s="70">
        <f>SUM(J33+V33+Y33)</f>
        <v>336.79</v>
      </c>
      <c r="AA33" s="57">
        <f>RANK(Z33,$Z$16:$Z$181)</f>
        <v>18</v>
      </c>
      <c r="AB33" s="22" t="str">
        <f>IF(AND(J33&gt;=146,J33&lt;=150),"M",IF(AND(J33&gt;=140,J33&lt;=145),"I.",IF(AND(J33&gt;=130,J33&lt;=139),"II.",IF(AND(J33&gt;=125,J33&lt;=133),"III."," "))))</f>
        <v>I.</v>
      </c>
      <c r="AC33" s="23" t="str">
        <f>IF(AND(V33&gt;=137,V33&lt;=150),"M",IF(AND(V33&gt;=131,V33&lt;=136),"I.",IF(AND(V33&gt;=125,V33&lt;=130),"II.",IF(AND(V33&gt;=116,V33&lt;=124),"III."," "))))</f>
        <v>II.</v>
      </c>
    </row>
    <row r="34" spans="1:29" ht="19.899999999999999" customHeight="1">
      <c r="A34" s="54" t="s">
        <v>67</v>
      </c>
      <c r="B34" s="35" t="s">
        <v>62</v>
      </c>
      <c r="C34" s="36">
        <v>11</v>
      </c>
      <c r="D34" s="36">
        <v>4</v>
      </c>
      <c r="E34" s="36"/>
      <c r="F34" s="36"/>
      <c r="G34" s="36"/>
      <c r="H34" s="36"/>
      <c r="I34" s="36"/>
      <c r="J34" s="37">
        <f>IF(SUM(C34:I34)=0,0,IF(SUM(C34:I34)&lt;15,"CHYBÍ",IF(SUM(C34:I34)&gt;15,"MOC",IF(SUM(C34:I34)=15,SUM(C34*10+D34*9+E34*8+F34*7+G34*6+H34*5)))))</f>
        <v>146</v>
      </c>
      <c r="K34" s="36">
        <v>3</v>
      </c>
      <c r="L34" s="36">
        <v>8</v>
      </c>
      <c r="M34" s="36">
        <v>3</v>
      </c>
      <c r="N34" s="36">
        <v>1</v>
      </c>
      <c r="O34" s="36"/>
      <c r="P34" s="36"/>
      <c r="Q34" s="36"/>
      <c r="R34" s="36"/>
      <c r="S34" s="36"/>
      <c r="T34" s="36"/>
      <c r="U34" s="36"/>
      <c r="V34" s="38">
        <f>IF(SUM(K34:U34)=0,0,IF(SUM(K34:U34)&lt;15,"CHYBÍ",IF(SUM(K34:U34)=15,SUM(K34*10+L34*9+M34*8+N34*7+O34*6+P34*5+Q34*4+R34*3+S34*2+T34*1,IF(SUM(K34:U34)&gt;15,"MOC")))))</f>
        <v>133</v>
      </c>
      <c r="W34" s="36">
        <v>75</v>
      </c>
      <c r="X34" s="39">
        <v>17.27</v>
      </c>
      <c r="Y34" s="40">
        <f>SUM(W34-X34)</f>
        <v>57.730000000000004</v>
      </c>
      <c r="Z34" s="70">
        <f>SUM(J34+V34+Y34)</f>
        <v>336.73</v>
      </c>
      <c r="AA34" s="57">
        <f>RANK(Z34,$Z$16:$Z$181)</f>
        <v>19</v>
      </c>
      <c r="AB34" s="22" t="str">
        <f>IF(AND(J34&gt;=146,J34&lt;=150),"M",IF(AND(J34&gt;=140,J34&lt;=145),"I.",IF(AND(J34&gt;=130,J34&lt;=139),"II.",IF(AND(J34&gt;=125,J34&lt;=133),"III."," "))))</f>
        <v>M</v>
      </c>
      <c r="AC34" s="23" t="str">
        <f>IF(AND(V34&gt;=137,V34&lt;=150),"M",IF(AND(V34&gt;=131,V34&lt;=136),"I.",IF(AND(V34&gt;=125,V34&lt;=130),"II.",IF(AND(V34&gt;=116,V34&lt;=124),"III."," "))))</f>
        <v>I.</v>
      </c>
    </row>
    <row r="35" spans="1:29" ht="19.899999999999999" customHeight="1">
      <c r="A35" s="54" t="s">
        <v>68</v>
      </c>
      <c r="B35" s="35" t="s">
        <v>69</v>
      </c>
      <c r="C35" s="36">
        <v>11</v>
      </c>
      <c r="D35" s="36">
        <v>4</v>
      </c>
      <c r="E35" s="36"/>
      <c r="F35" s="36"/>
      <c r="G35" s="36"/>
      <c r="H35" s="36"/>
      <c r="I35" s="36"/>
      <c r="J35" s="37">
        <f>IF(SUM(C35:I35)=0,0,IF(SUM(C35:I35)&lt;15,"CHYBÍ",IF(SUM(C35:I35)&gt;15,"MOC",IF(SUM(C35:I35)=15,SUM(C35*10+D35*9+E35*8+F35*7+G35*6+H35*5)))))</f>
        <v>146</v>
      </c>
      <c r="K35" s="36">
        <v>2</v>
      </c>
      <c r="L35" s="36">
        <v>7</v>
      </c>
      <c r="M35" s="36">
        <v>4</v>
      </c>
      <c r="N35" s="36">
        <v>1</v>
      </c>
      <c r="O35" s="36">
        <v>1</v>
      </c>
      <c r="P35" s="36"/>
      <c r="Q35" s="36"/>
      <c r="R35" s="36"/>
      <c r="S35" s="36"/>
      <c r="T35" s="36"/>
      <c r="U35" s="36"/>
      <c r="V35" s="38">
        <f>IF(SUM(K35:U35)=0,0,IF(SUM(K35:U35)&lt;15,"CHYBÍ",IF(SUM(K35:U35)=15,SUM(K35*10+L35*9+M35*8+N35*7+O35*6+P35*5+Q35*4+R35*3+S35*2+T35*1,IF(SUM(K35:U35)&gt;15,"MOC")))))</f>
        <v>128</v>
      </c>
      <c r="W35" s="36">
        <f>3*10+1*9+1*8+3*7+1*6+1*5</f>
        <v>79</v>
      </c>
      <c r="X35" s="39">
        <v>16.46</v>
      </c>
      <c r="Y35" s="40">
        <f>SUM(W35-X35)</f>
        <v>62.54</v>
      </c>
      <c r="Z35" s="70">
        <f>SUM(J35+V35+Y35)</f>
        <v>336.54</v>
      </c>
      <c r="AA35" s="57">
        <f>RANK(Z35,$Z$16:$Z$181)</f>
        <v>20</v>
      </c>
      <c r="AB35" s="22" t="str">
        <f>IF(AND(J35&gt;=146,J35&lt;=150),"M",IF(AND(J35&gt;=140,J35&lt;=145),"I.",IF(AND(J35&gt;=130,J35&lt;=139),"II.",IF(AND(J35&gt;=125,J35&lt;=133),"III."," "))))</f>
        <v>M</v>
      </c>
      <c r="AC35" s="23" t="str">
        <f>IF(AND(V35&gt;=137,V35&lt;=150),"M",IF(AND(V35&gt;=131,V35&lt;=136),"I.",IF(AND(V35&gt;=125,V35&lt;=130),"II.",IF(AND(V35&gt;=116,V35&lt;=124),"III."," "))))</f>
        <v>II.</v>
      </c>
    </row>
    <row r="36" spans="1:29" ht="19.899999999999999" customHeight="1">
      <c r="A36" s="54" t="s">
        <v>70</v>
      </c>
      <c r="B36" s="35" t="s">
        <v>43</v>
      </c>
      <c r="C36" s="36">
        <v>8</v>
      </c>
      <c r="D36" s="36">
        <v>7</v>
      </c>
      <c r="E36" s="36"/>
      <c r="F36" s="36"/>
      <c r="G36" s="36"/>
      <c r="H36" s="36"/>
      <c r="I36" s="36"/>
      <c r="J36" s="37">
        <f>IF(SUM(C36:I36)=0,0,IF(SUM(C36:I36)&lt;15,"CHYBÍ",IF(SUM(C36:I36)&gt;15,"MOC",IF(SUM(C36:I36)=15,SUM(C36*10+D36*9+E36*8+F36*7+G36*6+H36*5)))))</f>
        <v>143</v>
      </c>
      <c r="K36" s="36">
        <v>6</v>
      </c>
      <c r="L36" s="36">
        <v>4</v>
      </c>
      <c r="M36" s="36">
        <v>2</v>
      </c>
      <c r="N36" s="36">
        <v>3</v>
      </c>
      <c r="O36" s="36"/>
      <c r="P36" s="36"/>
      <c r="Q36" s="36"/>
      <c r="R36" s="36"/>
      <c r="S36" s="36"/>
      <c r="T36" s="36"/>
      <c r="U36" s="36"/>
      <c r="V36" s="38">
        <f>IF(SUM(K36:U36)=0,0,IF(SUM(K36:U36)&lt;15,"CHYBÍ",IF(SUM(K36:U36)=15,SUM(K36*10+L36*9+M36*8+N36*7+O36*6+P36*5+Q36*4+R36*3+S36*2+T36*1,IF(SUM(K36:U36)&gt;15,"MOC")))))</f>
        <v>133</v>
      </c>
      <c r="W36" s="36">
        <v>75</v>
      </c>
      <c r="X36" s="39">
        <v>16.760000000000002</v>
      </c>
      <c r="Y36" s="40">
        <f>SUM(W36-X36)</f>
        <v>58.239999999999995</v>
      </c>
      <c r="Z36" s="70">
        <f>SUM(J36+V36+Y36)</f>
        <v>334.24</v>
      </c>
      <c r="AA36" s="57">
        <f>RANK(Z36,$Z$16:$Z$181)</f>
        <v>21</v>
      </c>
      <c r="AB36" s="22" t="str">
        <f>IF(AND(J36&gt;=146,J36&lt;=150),"M",IF(AND(J36&gt;=140,J36&lt;=145),"I.",IF(AND(J36&gt;=130,J36&lt;=139),"II.",IF(AND(J36&gt;=125,J36&lt;=133),"III."," "))))</f>
        <v>I.</v>
      </c>
      <c r="AC36" s="23" t="str">
        <f>IF(AND(V36&gt;=137,V36&lt;=150),"M",IF(AND(V36&gt;=131,V36&lt;=136),"I.",IF(AND(V36&gt;=125,V36&lt;=130),"II.",IF(AND(V36&gt;=116,V36&lt;=124),"III."," "))))</f>
        <v>I.</v>
      </c>
    </row>
    <row r="37" spans="1:29" ht="19.899999999999999" customHeight="1">
      <c r="A37" s="54" t="s">
        <v>71</v>
      </c>
      <c r="B37" s="35" t="s">
        <v>56</v>
      </c>
      <c r="C37" s="36">
        <v>10</v>
      </c>
      <c r="D37" s="36">
        <v>5</v>
      </c>
      <c r="E37" s="36"/>
      <c r="F37" s="36"/>
      <c r="G37" s="36"/>
      <c r="H37" s="36"/>
      <c r="I37" s="36"/>
      <c r="J37" s="37">
        <f>IF(SUM(C37:I37)=0,0,IF(SUM(C37:I37)&lt;15,"CHYBÍ",IF(SUM(C37:I37)&gt;15,"MOC",IF(SUM(C37:I37)=15,SUM(C37*10+D37*9+E37*8+F37*7+G37*6+H37*5)))))</f>
        <v>145</v>
      </c>
      <c r="K37" s="36">
        <v>3</v>
      </c>
      <c r="L37" s="36">
        <v>8</v>
      </c>
      <c r="M37" s="36">
        <v>2</v>
      </c>
      <c r="N37" s="36">
        <v>2</v>
      </c>
      <c r="O37" s="36"/>
      <c r="P37" s="36"/>
      <c r="Q37" s="36"/>
      <c r="R37" s="36"/>
      <c r="S37" s="36"/>
      <c r="T37" s="36"/>
      <c r="U37" s="36"/>
      <c r="V37" s="38">
        <f>IF(SUM(K37:U37)=0,0,IF(SUM(K37:U37)&lt;15,"CHYBÍ",IF(SUM(K37:U37)=15,SUM(K37*10+L37*9+M37*8+N37*7+O37*6+P37*5+Q37*4+R37*3+S37*2+T37*1,IF(SUM(K37:U37)&gt;15,"MOC")))))</f>
        <v>132</v>
      </c>
      <c r="W37" s="36">
        <f>4*9+2*8+1*7+2*6+1*4</f>
        <v>75</v>
      </c>
      <c r="X37" s="39">
        <v>17.809999999999999</v>
      </c>
      <c r="Y37" s="40">
        <f>SUM(W37-X37)</f>
        <v>57.19</v>
      </c>
      <c r="Z37" s="70">
        <f>SUM(J37+V37+Y37)</f>
        <v>334.19</v>
      </c>
      <c r="AA37" s="57">
        <f>RANK(Z37,$Z$16:$Z$181)</f>
        <v>22</v>
      </c>
      <c r="AB37" s="22" t="str">
        <f>IF(AND(J37&gt;=146,J37&lt;=150),"M",IF(AND(J37&gt;=140,J37&lt;=145),"I.",IF(AND(J37&gt;=130,J37&lt;=139),"II.",IF(AND(J37&gt;=125,J37&lt;=133),"III."," "))))</f>
        <v>I.</v>
      </c>
      <c r="AC37" s="23" t="str">
        <f>IF(AND(V37&gt;=137,V37&lt;=150),"M",IF(AND(V37&gt;=131,V37&lt;=136),"I.",IF(AND(V37&gt;=125,V37&lt;=130),"II.",IF(AND(V37&gt;=116,V37&lt;=124),"III."," "))))</f>
        <v>I.</v>
      </c>
    </row>
    <row r="38" spans="1:29" ht="19.899999999999999" customHeight="1">
      <c r="A38" s="54" t="s">
        <v>72</v>
      </c>
      <c r="B38" s="35" t="s">
        <v>73</v>
      </c>
      <c r="C38" s="36">
        <v>11</v>
      </c>
      <c r="D38" s="36">
        <v>4</v>
      </c>
      <c r="E38" s="36"/>
      <c r="F38" s="36"/>
      <c r="G38" s="36"/>
      <c r="H38" s="36"/>
      <c r="I38" s="36"/>
      <c r="J38" s="37">
        <f>IF(SUM(C38:I38)=0,0,IF(SUM(C38:I38)&lt;15,"CHYBÍ",IF(SUM(C38:I38)&gt;15,"MOC",IF(SUM(C38:I38)=15,SUM(C38*10+D38*9+E38*8+F38*7+G38*6+H38*5)))))</f>
        <v>146</v>
      </c>
      <c r="K38" s="36">
        <v>6</v>
      </c>
      <c r="L38" s="36">
        <v>3</v>
      </c>
      <c r="M38" s="36">
        <v>4</v>
      </c>
      <c r="N38" s="36">
        <v>1</v>
      </c>
      <c r="O38" s="36"/>
      <c r="P38" s="36"/>
      <c r="Q38" s="36"/>
      <c r="R38" s="36"/>
      <c r="S38" s="36">
        <v>1</v>
      </c>
      <c r="T38" s="36"/>
      <c r="U38" s="36"/>
      <c r="V38" s="38">
        <f>IF(SUM(K38:U38)=0,0,IF(SUM(K38:U38)&lt;15,"CHYBÍ",IF(SUM(K38:U38)=15,SUM(K38*10+L38*9+M38*8+N38*7+O38*6+P38*5+Q38*4+R38*3+S38*2+T38*1,IF(SUM(K38:U38)&gt;15,"MOC")))))</f>
        <v>128</v>
      </c>
      <c r="W38" s="36">
        <v>80</v>
      </c>
      <c r="X38" s="39">
        <v>20.420000000000002</v>
      </c>
      <c r="Y38" s="40">
        <f>SUM(W38-X38)</f>
        <v>59.58</v>
      </c>
      <c r="Z38" s="70">
        <f>SUM(J38+V38+Y38)</f>
        <v>333.58</v>
      </c>
      <c r="AA38" s="57">
        <f>RANK(Z38,$Z$16:$Z$181)</f>
        <v>23</v>
      </c>
      <c r="AB38" s="22" t="str">
        <f>IF(AND(J38&gt;=146,J38&lt;=150),"M",IF(AND(J38&gt;=140,J38&lt;=145),"I.",IF(AND(J38&gt;=130,J38&lt;=139),"II.",IF(AND(J38&gt;=125,J38&lt;=133),"III."," "))))</f>
        <v>M</v>
      </c>
      <c r="AC38" s="23" t="str">
        <f>IF(AND(V38&gt;=137,V38&lt;=150),"M",IF(AND(V38&gt;=131,V38&lt;=136),"I.",IF(AND(V38&gt;=125,V38&lt;=130),"II.",IF(AND(V38&gt;=116,V38&lt;=124),"III."," "))))</f>
        <v>II.</v>
      </c>
    </row>
    <row r="39" spans="1:29" ht="19.899999999999999" customHeight="1">
      <c r="A39" s="54" t="s">
        <v>74</v>
      </c>
      <c r="B39" s="35" t="s">
        <v>75</v>
      </c>
      <c r="C39" s="36">
        <v>8</v>
      </c>
      <c r="D39" s="36">
        <v>6</v>
      </c>
      <c r="E39" s="36">
        <v>1</v>
      </c>
      <c r="F39" s="36"/>
      <c r="G39" s="36"/>
      <c r="H39" s="36"/>
      <c r="I39" s="36"/>
      <c r="J39" s="37">
        <f>IF(SUM(C39:I39)=0,0,IF(SUM(C39:I39)&lt;15,"CHYBÍ",IF(SUM(C39:I39)&gt;15,"MOC",IF(SUM(C39:I39)=15,SUM(C39*10+D39*9+E39*8+F39*7+G39*6+H39*5)))))</f>
        <v>142</v>
      </c>
      <c r="K39" s="36">
        <v>5</v>
      </c>
      <c r="L39" s="36">
        <v>8</v>
      </c>
      <c r="M39" s="36">
        <v>2</v>
      </c>
      <c r="N39" s="36"/>
      <c r="O39" s="36"/>
      <c r="P39" s="36"/>
      <c r="Q39" s="36"/>
      <c r="R39" s="36"/>
      <c r="S39" s="36"/>
      <c r="T39" s="36"/>
      <c r="U39" s="36"/>
      <c r="V39" s="38">
        <f>IF(SUM(K39:U39)=0,0,IF(SUM(K39:U39)&lt;15,"CHYBÍ",IF(SUM(K39:U39)=15,SUM(K39*10+L39*9+M39*8+N39*7+O39*6+P39*5+Q39*4+R39*3+S39*2+T39*1,IF(SUM(K39:U39)&gt;15,"MOC")))))</f>
        <v>138</v>
      </c>
      <c r="W39" s="36">
        <v>74</v>
      </c>
      <c r="X39" s="39">
        <v>22.63</v>
      </c>
      <c r="Y39" s="40">
        <f>SUM(W39-X39)</f>
        <v>51.370000000000005</v>
      </c>
      <c r="Z39" s="70">
        <f>SUM(J39+V39+Y39)</f>
        <v>331.37</v>
      </c>
      <c r="AA39" s="57">
        <f>RANK(Z39,$Z$16:$Z$181)</f>
        <v>24</v>
      </c>
      <c r="AB39" s="22" t="str">
        <f>IF(AND(J39&gt;=146,J39&lt;=150),"M",IF(AND(J39&gt;=140,J39&lt;=145),"I.",IF(AND(J39&gt;=130,J39&lt;=139),"II.",IF(AND(J39&gt;=125,J39&lt;=133),"III."," "))))</f>
        <v>I.</v>
      </c>
      <c r="AC39" s="23" t="str">
        <f>IF(AND(V39&gt;=137,V39&lt;=150),"M",IF(AND(V39&gt;=131,V39&lt;=136),"I.",IF(AND(V39&gt;=125,V39&lt;=130),"II.",IF(AND(V39&gt;=116,V39&lt;=124),"III."," "))))</f>
        <v>M</v>
      </c>
    </row>
    <row r="40" spans="1:29" ht="19.899999999999999" customHeight="1">
      <c r="A40" s="64" t="s">
        <v>76</v>
      </c>
      <c r="B40" s="62" t="s">
        <v>41</v>
      </c>
      <c r="C40" s="36">
        <v>8</v>
      </c>
      <c r="D40" s="36">
        <v>5</v>
      </c>
      <c r="E40" s="36">
        <v>2</v>
      </c>
      <c r="F40" s="36"/>
      <c r="G40" s="36"/>
      <c r="H40" s="36"/>
      <c r="I40" s="36"/>
      <c r="J40" s="66">
        <f>IF(SUM(C40:I40)=0,0,IF(SUM(C40:I40)&lt;15,"CHYBÍ",IF(SUM(C40:I40)&gt;15,"MOC",IF(SUM(C40:I40)=15,SUM(C40*10+D40*9+E40*8+F40*7+G40*6+H40*5)))))</f>
        <v>141</v>
      </c>
      <c r="K40" s="36"/>
      <c r="L40" s="36">
        <v>6</v>
      </c>
      <c r="M40" s="36">
        <v>8</v>
      </c>
      <c r="N40" s="36">
        <v>1</v>
      </c>
      <c r="O40" s="36"/>
      <c r="P40" s="36"/>
      <c r="Q40" s="36"/>
      <c r="R40" s="36"/>
      <c r="S40" s="36"/>
      <c r="T40" s="36"/>
      <c r="U40" s="36"/>
      <c r="V40" s="67">
        <f>IF(SUM(K40:U40)=0,0,IF(SUM(K40:U40)&lt;15,"CHYBÍ",IF(SUM(K40:U40)=15,SUM(K40*10+L40*9+M40*8+N40*7+O40*6+P40*5+Q40*4+R40*3+S40*2+T40*1,IF(SUM(K40:U40)&gt;15,"MOC")))))</f>
        <v>125</v>
      </c>
      <c r="W40" s="36">
        <v>82</v>
      </c>
      <c r="X40" s="39">
        <v>17.170000000000002</v>
      </c>
      <c r="Y40" s="68">
        <f>SUM(W40-X40)</f>
        <v>64.83</v>
      </c>
      <c r="Z40" s="71">
        <f>SUM(J40+V40+Y40)</f>
        <v>330.83</v>
      </c>
      <c r="AA40" s="57">
        <f>RANK(Z40,$Z$16:$Z$181)</f>
        <v>25</v>
      </c>
      <c r="AB40" s="22" t="str">
        <f>IF(AND(J40&gt;=146,J40&lt;=150),"M",IF(AND(J40&gt;=140,J40&lt;=145),"I.",IF(AND(J40&gt;=130,J40&lt;=139),"II.",IF(AND(J40&gt;=125,J40&lt;=133),"III."," "))))</f>
        <v>I.</v>
      </c>
      <c r="AC40" s="23" t="str">
        <f>IF(AND(V40&gt;=137,V40&lt;=150),"M",IF(AND(V40&gt;=131,V40&lt;=136),"I.",IF(AND(V40&gt;=125,V40&lt;=130),"II.",IF(AND(V40&gt;=116,V40&lt;=124),"III."," "))))</f>
        <v>II.</v>
      </c>
    </row>
    <row r="41" spans="1:29" ht="19.899999999999999" customHeight="1">
      <c r="A41" s="54" t="s">
        <v>77</v>
      </c>
      <c r="B41" s="35" t="s">
        <v>78</v>
      </c>
      <c r="C41" s="36">
        <v>9</v>
      </c>
      <c r="D41" s="36">
        <v>6</v>
      </c>
      <c r="E41" s="36"/>
      <c r="F41" s="36"/>
      <c r="G41" s="36"/>
      <c r="H41" s="36"/>
      <c r="I41" s="36"/>
      <c r="J41" s="37">
        <f>IF(SUM(C41:I41)=0,0,IF(SUM(C41:I41)&lt;15,"CHYBÍ",IF(SUM(C41:I41)&gt;15,"MOC",IF(SUM(C41:I41)=15,SUM(C41*10+D41*9+E41*8+F41*7+G41*6+H41*5)))))</f>
        <v>144</v>
      </c>
      <c r="K41" s="36">
        <v>5</v>
      </c>
      <c r="L41" s="36">
        <v>4</v>
      </c>
      <c r="M41" s="36">
        <v>5</v>
      </c>
      <c r="N41" s="36">
        <v>1</v>
      </c>
      <c r="O41" s="36"/>
      <c r="P41" s="36"/>
      <c r="Q41" s="36"/>
      <c r="R41" s="36"/>
      <c r="S41" s="36"/>
      <c r="T41" s="36"/>
      <c r="U41" s="36"/>
      <c r="V41" s="38">
        <f>IF(SUM(K41:U41)=0,0,IF(SUM(K41:U41)&lt;15,"CHYBÍ",IF(SUM(K41:U41)=15,SUM(K41*10+L41*9+M41*8+N41*7+O41*6+P41*5+Q41*4+R41*3+S41*2+T41*1,IF(SUM(K41:U41)&gt;15,"MOC")))))</f>
        <v>133</v>
      </c>
      <c r="W41" s="36">
        <v>73</v>
      </c>
      <c r="X41" s="39">
        <v>19.84</v>
      </c>
      <c r="Y41" s="40">
        <f>SUM(W41-X41)</f>
        <v>53.16</v>
      </c>
      <c r="Z41" s="70">
        <f>SUM(J41+V41+Y41)</f>
        <v>330.15999999999997</v>
      </c>
      <c r="AA41" s="57">
        <f>RANK(Z41,$Z$16:$Z$181)</f>
        <v>26</v>
      </c>
      <c r="AB41" s="22" t="str">
        <f>IF(AND(J41&gt;=146,J41&lt;=150),"M",IF(AND(J41&gt;=140,J41&lt;=145),"I.",IF(AND(J41&gt;=130,J41&lt;=139),"II.",IF(AND(J41&gt;=125,J41&lt;=133),"III."," "))))</f>
        <v>I.</v>
      </c>
      <c r="AC41" s="23" t="str">
        <f>IF(AND(V41&gt;=137,V41&lt;=150),"M",IF(AND(V41&gt;=131,V41&lt;=136),"I.",IF(AND(V41&gt;=125,V41&lt;=130),"II.",IF(AND(V41&gt;=116,V41&lt;=124),"III."," "))))</f>
        <v>I.</v>
      </c>
    </row>
    <row r="42" spans="1:29" ht="19.899999999999999" customHeight="1">
      <c r="A42" s="64" t="s">
        <v>79</v>
      </c>
      <c r="B42" s="62" t="s">
        <v>80</v>
      </c>
      <c r="C42" s="36">
        <v>11</v>
      </c>
      <c r="D42" s="36">
        <v>3</v>
      </c>
      <c r="E42" s="36">
        <v>1</v>
      </c>
      <c r="F42" s="36"/>
      <c r="G42" s="36"/>
      <c r="H42" s="36"/>
      <c r="I42" s="36"/>
      <c r="J42" s="66">
        <f>IF(SUM(C42:I42)=0,0,IF(SUM(C42:I42)&lt;15,"CHYBÍ",IF(SUM(C42:I42)&gt;15,"MOC",IF(SUM(C42:I42)=15,SUM(C42*10+D42*9+E42*8+F42*7+G42*6+H42*5)))))</f>
        <v>145</v>
      </c>
      <c r="K42" s="36">
        <v>4</v>
      </c>
      <c r="L42" s="36">
        <v>8</v>
      </c>
      <c r="M42" s="36">
        <v>3</v>
      </c>
      <c r="N42" s="36"/>
      <c r="O42" s="36"/>
      <c r="P42" s="36"/>
      <c r="Q42" s="36"/>
      <c r="R42" s="36"/>
      <c r="S42" s="36"/>
      <c r="T42" s="36"/>
      <c r="U42" s="36"/>
      <c r="V42" s="67">
        <f>IF(SUM(K42:U42)=0,0,IF(SUM(K42:U42)&lt;15,"CHYBÍ",IF(SUM(K42:U42)=15,SUM(K42*10+L42*9+M42*8+N42*7+O42*6+P42*5+Q42*4+R42*3+S42*2+T42*1,IF(SUM(K42:U42)&gt;15,"MOC")))))</f>
        <v>136</v>
      </c>
      <c r="W42" s="36">
        <v>71</v>
      </c>
      <c r="X42" s="39">
        <v>21.91</v>
      </c>
      <c r="Y42" s="68">
        <f>SUM(W42-X42)</f>
        <v>49.09</v>
      </c>
      <c r="Z42" s="71">
        <f>SUM(J42+V42+Y42)</f>
        <v>330.09000000000003</v>
      </c>
      <c r="AA42" s="57">
        <f>RANK(Z42,$Z$16:$Z$181)</f>
        <v>27</v>
      </c>
      <c r="AB42" s="22" t="str">
        <f>IF(AND(J42&gt;=146,J42&lt;=150),"M",IF(AND(J42&gt;=140,J42&lt;=145),"I.",IF(AND(J42&gt;=130,J42&lt;=139),"II.",IF(AND(J42&gt;=125,J42&lt;=133),"III."," "))))</f>
        <v>I.</v>
      </c>
      <c r="AC42" s="23" t="str">
        <f>IF(AND(V42&gt;=137,V42&lt;=150),"M",IF(AND(V42&gt;=131,V42&lt;=136),"I.",IF(AND(V42&gt;=125,V42&lt;=130),"II.",IF(AND(V42&gt;=116,V42&lt;=124),"III."," "))))</f>
        <v>I.</v>
      </c>
    </row>
    <row r="43" spans="1:29" ht="19.899999999999999" customHeight="1">
      <c r="A43" s="54" t="s">
        <v>81</v>
      </c>
      <c r="B43" s="35" t="s">
        <v>66</v>
      </c>
      <c r="C43" s="36">
        <v>4</v>
      </c>
      <c r="D43" s="36">
        <v>10</v>
      </c>
      <c r="E43" s="36"/>
      <c r="F43" s="36">
        <v>1</v>
      </c>
      <c r="G43" s="36"/>
      <c r="H43" s="36"/>
      <c r="I43" s="36"/>
      <c r="J43" s="37">
        <f>IF(SUM(C43:I43)=0,0,IF(SUM(C43:I43)&lt;15,"CHYBÍ",IF(SUM(C43:I43)&gt;15,"MOC",IF(SUM(C43:I43)=15,SUM(C43*10+D43*9+E43*8+F43*7+G43*6+H43*5)))))</f>
        <v>137</v>
      </c>
      <c r="K43" s="36">
        <v>5</v>
      </c>
      <c r="L43" s="36">
        <v>4</v>
      </c>
      <c r="M43" s="36">
        <v>5</v>
      </c>
      <c r="N43" s="36"/>
      <c r="O43" s="36">
        <v>1</v>
      </c>
      <c r="P43" s="36"/>
      <c r="Q43" s="36"/>
      <c r="R43" s="36"/>
      <c r="S43" s="36"/>
      <c r="T43" s="36"/>
      <c r="U43" s="36"/>
      <c r="V43" s="38">
        <f>IF(SUM(K43:U43)=0,0,IF(SUM(K43:U43)&lt;15,"CHYBÍ",IF(SUM(K43:U43)=15,SUM(K43*10+L43*9+M43*8+N43*7+O43*6+P43*5+Q43*4+R43*3+S43*2+T43*1,IF(SUM(K43:U43)&gt;15,"MOC")))))</f>
        <v>132</v>
      </c>
      <c r="W43" s="36">
        <v>77</v>
      </c>
      <c r="X43" s="39">
        <v>16.54</v>
      </c>
      <c r="Y43" s="40">
        <f>SUM(W43-X43)</f>
        <v>60.46</v>
      </c>
      <c r="Z43" s="70">
        <f>SUM(J43+V43+Y43)</f>
        <v>329.46</v>
      </c>
      <c r="AA43" s="57">
        <f>RANK(Z43,$Z$16:$Z$181)</f>
        <v>28</v>
      </c>
      <c r="AB43" s="22" t="str">
        <f>IF(AND(J43&gt;=146,J43&lt;=150),"M",IF(AND(J43&gt;=140,J43&lt;=145),"I.",IF(AND(J43&gt;=130,J43&lt;=139),"II.",IF(AND(J43&gt;=125,J43&lt;=133),"III."," "))))</f>
        <v>II.</v>
      </c>
      <c r="AC43" s="23" t="str">
        <f>IF(AND(V43&gt;=137,V43&lt;=150),"M",IF(AND(V43&gt;=131,V43&lt;=136),"I.",IF(AND(V43&gt;=125,V43&lt;=130),"II.",IF(AND(V43&gt;=116,V43&lt;=124),"III."," "))))</f>
        <v>I.</v>
      </c>
    </row>
    <row r="44" spans="1:29" ht="19.899999999999999" customHeight="1">
      <c r="A44" s="54" t="s">
        <v>82</v>
      </c>
      <c r="B44" s="35" t="s">
        <v>43</v>
      </c>
      <c r="C44" s="36">
        <v>8</v>
      </c>
      <c r="D44" s="36">
        <v>6</v>
      </c>
      <c r="E44" s="36">
        <v>1</v>
      </c>
      <c r="F44" s="36"/>
      <c r="G44" s="36"/>
      <c r="H44" s="36"/>
      <c r="I44" s="36"/>
      <c r="J44" s="37">
        <f>IF(SUM(C44:I44)=0,0,IF(SUM(C44:I44)&lt;15,"CHYBÍ",IF(SUM(C44:I44)&gt;15,"MOC",IF(SUM(C44:I44)=15,SUM(C44*10+D44*9+E44*8+F44*7+G44*6+H44*5)))))</f>
        <v>142</v>
      </c>
      <c r="K44" s="36">
        <v>4</v>
      </c>
      <c r="L44" s="36">
        <v>6</v>
      </c>
      <c r="M44" s="36">
        <v>3</v>
      </c>
      <c r="N44" s="36">
        <v>1</v>
      </c>
      <c r="O44" s="36"/>
      <c r="P44" s="36">
        <v>1</v>
      </c>
      <c r="Q44" s="36"/>
      <c r="R44" s="36"/>
      <c r="S44" s="36"/>
      <c r="T44" s="36"/>
      <c r="U44" s="36"/>
      <c r="V44" s="38">
        <f>IF(SUM(K44:U44)=0,0,IF(SUM(K44:U44)&lt;15,"CHYBÍ",IF(SUM(K44:U44)=15,SUM(K44*10+L44*9+M44*8+N44*7+O44*6+P44*5+Q44*4+R44*3+S44*2+T44*1,IF(SUM(K44:U44)&gt;15,"MOC")))))</f>
        <v>130</v>
      </c>
      <c r="W44" s="36">
        <v>73</v>
      </c>
      <c r="X44" s="39">
        <v>15.66</v>
      </c>
      <c r="Y44" s="40">
        <f>SUM(W44-X44)</f>
        <v>57.34</v>
      </c>
      <c r="Z44" s="70">
        <f>SUM(J44+V44+Y44)</f>
        <v>329.34000000000003</v>
      </c>
      <c r="AA44" s="57">
        <f>RANK(Z44,$Z$16:$Z$181)</f>
        <v>29</v>
      </c>
      <c r="AB44" s="22" t="str">
        <f>IF(AND(J44&gt;=146,J44&lt;=150),"M",IF(AND(J44&gt;=140,J44&lt;=145),"I.",IF(AND(J44&gt;=130,J44&lt;=139),"II.",IF(AND(J44&gt;=125,J44&lt;=133),"III."," "))))</f>
        <v>I.</v>
      </c>
      <c r="AC44" s="23" t="str">
        <f>IF(AND(V44&gt;=137,V44&lt;=150),"M",IF(AND(V44&gt;=131,V44&lt;=136),"I.",IF(AND(V44&gt;=125,V44&lt;=130),"II.",IF(AND(V44&gt;=116,V44&lt;=124),"III."," "))))</f>
        <v>II.</v>
      </c>
    </row>
    <row r="45" spans="1:29" ht="19.899999999999999" customHeight="1">
      <c r="A45" s="54" t="s">
        <v>83</v>
      </c>
      <c r="B45" s="35" t="s">
        <v>84</v>
      </c>
      <c r="C45" s="36">
        <v>10</v>
      </c>
      <c r="D45" s="36">
        <v>5</v>
      </c>
      <c r="E45" s="36"/>
      <c r="F45" s="36"/>
      <c r="G45" s="36"/>
      <c r="H45" s="36"/>
      <c r="I45" s="36"/>
      <c r="J45" s="37">
        <f>IF(SUM(C45:I45)=0,0,IF(SUM(C45:I45)&lt;15,"CHYBÍ",IF(SUM(C45:I45)&gt;15,"MOC",IF(SUM(C45:I45)=15,SUM(C45*10+D45*9+E45*8+F45*7+G45*6+H45*5)))))</f>
        <v>145</v>
      </c>
      <c r="K45" s="36">
        <v>3</v>
      </c>
      <c r="L45" s="36">
        <v>7</v>
      </c>
      <c r="M45" s="36">
        <v>3</v>
      </c>
      <c r="N45" s="36">
        <v>1</v>
      </c>
      <c r="O45" s="36"/>
      <c r="P45" s="36">
        <v>1</v>
      </c>
      <c r="Q45" s="36"/>
      <c r="R45" s="36"/>
      <c r="S45" s="36"/>
      <c r="T45" s="36"/>
      <c r="U45" s="36"/>
      <c r="V45" s="38">
        <f>IF(SUM(K45:U45)=0,0,IF(SUM(K45:U45)&lt;15,"CHYBÍ",IF(SUM(K45:U45)=15,SUM(K45*10+L45*9+M45*8+N45*7+O45*6+P45*5+Q45*4+R45*3+S45*2+T45*1,IF(SUM(K45:U45)&gt;15,"MOC")))))</f>
        <v>129</v>
      </c>
      <c r="W45" s="36">
        <f>2*10+3*8+3*7+2*6</f>
        <v>77</v>
      </c>
      <c r="X45" s="39">
        <v>21.92</v>
      </c>
      <c r="Y45" s="40">
        <f>SUM(W45-X45)</f>
        <v>55.08</v>
      </c>
      <c r="Z45" s="70">
        <f>SUM(J45+V45+Y45)</f>
        <v>329.08</v>
      </c>
      <c r="AA45" s="57">
        <f>RANK(Z45,$Z$16:$Z$181)</f>
        <v>30</v>
      </c>
      <c r="AB45" s="22" t="str">
        <f>IF(AND(J45&gt;=146,J45&lt;=150),"M",IF(AND(J45&gt;=140,J45&lt;=145),"I.",IF(AND(J45&gt;=130,J45&lt;=139),"II.",IF(AND(J45&gt;=125,J45&lt;=133),"III."," "))))</f>
        <v>I.</v>
      </c>
      <c r="AC45" s="23" t="str">
        <f>IF(AND(V45&gt;=137,V45&lt;=150),"M",IF(AND(V45&gt;=131,V45&lt;=136),"I.",IF(AND(V45&gt;=125,V45&lt;=130),"II.",IF(AND(V45&gt;=116,V45&lt;=124),"III."," "))))</f>
        <v>II.</v>
      </c>
    </row>
    <row r="46" spans="1:29" ht="19.899999999999999" customHeight="1">
      <c r="A46" s="55" t="s">
        <v>85</v>
      </c>
      <c r="B46" s="41" t="s">
        <v>86</v>
      </c>
      <c r="C46" s="42">
        <v>10</v>
      </c>
      <c r="D46" s="42">
        <v>5</v>
      </c>
      <c r="E46" s="42"/>
      <c r="F46" s="42"/>
      <c r="G46" s="42"/>
      <c r="H46" s="42"/>
      <c r="I46" s="42"/>
      <c r="J46" s="43">
        <f>IF(SUM(C46:I46)=0,0,IF(SUM(C46:I46)&lt;15,"CHYBÍ",IF(SUM(C46:I46)&gt;15,"MOC",IF(SUM(C46:I46)=15,SUM(C46*10+D46*9+E46*8+F46*7+G46*6+H46*5)))))</f>
        <v>145</v>
      </c>
      <c r="K46" s="42">
        <v>8</v>
      </c>
      <c r="L46" s="42">
        <v>6</v>
      </c>
      <c r="M46" s="42">
        <v>1</v>
      </c>
      <c r="N46" s="42"/>
      <c r="O46" s="42"/>
      <c r="P46" s="42"/>
      <c r="Q46" s="42"/>
      <c r="R46" s="42"/>
      <c r="S46" s="42"/>
      <c r="T46" s="42"/>
      <c r="U46" s="42"/>
      <c r="V46" s="44">
        <f>IF(SUM(K46:U46)=0,0,IF(SUM(K46:U46)&lt;15,"CHYBÍ",IF(SUM(K46:U46)=15,SUM(K46*10+L46*9+M46*8+N46*7+O46*6+P46*5+Q46*4+R46*3+S46*2+T46*1,IF(SUM(K46:U46)&gt;15,"MOC")))))</f>
        <v>142</v>
      </c>
      <c r="W46" s="42">
        <v>60</v>
      </c>
      <c r="X46" s="45">
        <v>19.670000000000002</v>
      </c>
      <c r="Y46" s="40">
        <f>SUM(W46-X46)</f>
        <v>40.33</v>
      </c>
      <c r="Z46" s="70">
        <f>SUM(J46+V46+Y46)</f>
        <v>327.33</v>
      </c>
      <c r="AA46" s="57">
        <f>RANK(Z46,$Z$16:$Z$181)</f>
        <v>31</v>
      </c>
      <c r="AB46" s="22" t="str">
        <f>IF(AND(J46&gt;=146,J46&lt;=150),"M",IF(AND(J46&gt;=140,J46&lt;=145),"I.",IF(AND(J46&gt;=130,J46&lt;=139),"II.",IF(AND(J46&gt;=125,J46&lt;=133),"III."," "))))</f>
        <v>I.</v>
      </c>
      <c r="AC46" s="23" t="str">
        <f>IF(AND(V46&gt;=137,V46&lt;=150),"M",IF(AND(V46&gt;=131,V46&lt;=136),"I.",IF(AND(V46&gt;=125,V46&lt;=130),"II.",IF(AND(V46&gt;=116,V46&lt;=124),"III."," "))))</f>
        <v>M</v>
      </c>
    </row>
    <row r="47" spans="1:29" ht="19.899999999999999" customHeight="1">
      <c r="A47" s="54" t="s">
        <v>87</v>
      </c>
      <c r="B47" s="35" t="s">
        <v>56</v>
      </c>
      <c r="C47" s="36">
        <v>9</v>
      </c>
      <c r="D47" s="36">
        <v>5</v>
      </c>
      <c r="E47" s="36">
        <v>1</v>
      </c>
      <c r="F47" s="36"/>
      <c r="G47" s="36"/>
      <c r="H47" s="36"/>
      <c r="I47" s="36"/>
      <c r="J47" s="37">
        <f>IF(SUM(C47:I47)=0,0,IF(SUM(C47:I47)&lt;15,"CHYBÍ",IF(SUM(C47:I47)&gt;15,"MOC",IF(SUM(C47:I47)=15,SUM(C47*10+D47*9+E47*8+F47*7+G47*6+H47*5)))))</f>
        <v>143</v>
      </c>
      <c r="K47" s="36">
        <v>5</v>
      </c>
      <c r="L47" s="36">
        <v>6</v>
      </c>
      <c r="M47" s="36">
        <v>2</v>
      </c>
      <c r="N47" s="36"/>
      <c r="O47" s="36">
        <v>2</v>
      </c>
      <c r="P47" s="36"/>
      <c r="Q47" s="36"/>
      <c r="R47" s="36"/>
      <c r="S47" s="36"/>
      <c r="T47" s="36"/>
      <c r="U47" s="36"/>
      <c r="V47" s="38">
        <f>IF(SUM(K47:U47)=0,0,IF(SUM(K47:U47)&lt;15,"CHYBÍ",IF(SUM(K47:U47)=15,SUM(K47*10+L47*9+M47*8+N47*7+O47*6+P47*5+Q47*4+R47*3+S47*2+T47*1,IF(SUM(K47:U47)&gt;15,"MOC")))))</f>
        <v>132</v>
      </c>
      <c r="W47" s="36">
        <v>73</v>
      </c>
      <c r="X47" s="39">
        <v>20.93</v>
      </c>
      <c r="Y47" s="40">
        <f>SUM(W47-X47)</f>
        <v>52.07</v>
      </c>
      <c r="Z47" s="70">
        <f>SUM(J47+V47+Y47)</f>
        <v>327.07</v>
      </c>
      <c r="AA47" s="57">
        <f>RANK(Z47,$Z$16:$Z$181)</f>
        <v>32</v>
      </c>
      <c r="AB47" s="22" t="str">
        <f>IF(AND(J47&gt;=146,J47&lt;=150),"M",IF(AND(J47&gt;=140,J47&lt;=145),"I.",IF(AND(J47&gt;=130,J47&lt;=139),"II.",IF(AND(J47&gt;=125,J47&lt;=133),"III."," "))))</f>
        <v>I.</v>
      </c>
      <c r="AC47" s="23" t="str">
        <f>IF(AND(V47&gt;=137,V47&lt;=150),"M",IF(AND(V47&gt;=131,V47&lt;=136),"I.",IF(AND(V47&gt;=125,V47&lt;=130),"II.",IF(AND(V47&gt;=116,V47&lt;=124),"III."," "))))</f>
        <v>I.</v>
      </c>
    </row>
    <row r="48" spans="1:29" ht="19.899999999999999" customHeight="1">
      <c r="A48" s="54" t="s">
        <v>88</v>
      </c>
      <c r="B48" s="35" t="s">
        <v>45</v>
      </c>
      <c r="C48" s="36">
        <v>6</v>
      </c>
      <c r="D48" s="36">
        <v>8</v>
      </c>
      <c r="E48" s="36">
        <v>1</v>
      </c>
      <c r="F48" s="36"/>
      <c r="G48" s="36"/>
      <c r="H48" s="36"/>
      <c r="I48" s="36"/>
      <c r="J48" s="37">
        <f>IF(SUM(C48:I48)=0,0,IF(SUM(C48:I48)&lt;15,"CHYBÍ",IF(SUM(C48:I48)&gt;15,"MOC",IF(SUM(C48:I48)=15,SUM(C48*10+D48*9+E48*8+F48*7+G48*6+H48*5)))))</f>
        <v>140</v>
      </c>
      <c r="K48" s="36">
        <v>3</v>
      </c>
      <c r="L48" s="36">
        <v>4</v>
      </c>
      <c r="M48" s="36">
        <v>6</v>
      </c>
      <c r="N48" s="36">
        <v>2</v>
      </c>
      <c r="O48" s="36"/>
      <c r="P48" s="36"/>
      <c r="Q48" s="36"/>
      <c r="R48" s="36"/>
      <c r="S48" s="36"/>
      <c r="T48" s="36"/>
      <c r="U48" s="36"/>
      <c r="V48" s="38">
        <f>IF(SUM(K48:U48)=0,0,IF(SUM(K48:U48)&lt;15,"CHYBÍ",IF(SUM(K48:U48)=15,SUM(K48*10+L48*9+M48*8+N48*7+O48*6+P48*5+Q48*4+R48*3+S48*2+T48*1,IF(SUM(K48:U48)&gt;15,"MOC")))))</f>
        <v>128</v>
      </c>
      <c r="W48" s="36">
        <f>3*10+1*9+1*8+2*7+1*6+1*4+1*3</f>
        <v>74</v>
      </c>
      <c r="X48" s="39">
        <v>15</v>
      </c>
      <c r="Y48" s="40">
        <f>SUM(W48-X48)</f>
        <v>59</v>
      </c>
      <c r="Z48" s="70">
        <f>SUM(J48+V48+Y48)</f>
        <v>327</v>
      </c>
      <c r="AA48" s="57">
        <f>RANK(Z48,$Z$16:$Z$181)</f>
        <v>33</v>
      </c>
      <c r="AB48" s="22" t="str">
        <f>IF(AND(J48&gt;=146,J48&lt;=150),"M",IF(AND(J48&gt;=140,J48&lt;=145),"I.",IF(AND(J48&gt;=130,J48&lt;=139),"II.",IF(AND(J48&gt;=125,J48&lt;=133),"III."," "))))</f>
        <v>I.</v>
      </c>
      <c r="AC48" s="23" t="str">
        <f>IF(AND(V48&gt;=137,V48&lt;=150),"M",IF(AND(V48&gt;=131,V48&lt;=136),"I.",IF(AND(V48&gt;=125,V48&lt;=130),"II.",IF(AND(V48&gt;=116,V48&lt;=124),"III."," "))))</f>
        <v>II.</v>
      </c>
    </row>
    <row r="49" spans="1:29" ht="19.899999999999999" customHeight="1">
      <c r="A49" s="54" t="s">
        <v>89</v>
      </c>
      <c r="B49" s="35" t="s">
        <v>56</v>
      </c>
      <c r="C49" s="36">
        <v>6</v>
      </c>
      <c r="D49" s="36">
        <v>8</v>
      </c>
      <c r="E49" s="36">
        <v>1</v>
      </c>
      <c r="F49" s="36"/>
      <c r="G49" s="36"/>
      <c r="H49" s="36"/>
      <c r="I49" s="36"/>
      <c r="J49" s="37">
        <f>IF(SUM(C49:I49)=0,0,IF(SUM(C49:I49)&lt;15,"CHYBÍ",IF(SUM(C49:I49)&gt;15,"MOC",IF(SUM(C49:I49)=15,SUM(C49*10+D49*9+E49*8+F49*7+G49*6+H49*5)))))</f>
        <v>140</v>
      </c>
      <c r="K49" s="36"/>
      <c r="L49" s="36">
        <v>4</v>
      </c>
      <c r="M49" s="36">
        <v>7</v>
      </c>
      <c r="N49" s="36">
        <v>2</v>
      </c>
      <c r="O49" s="36">
        <v>2</v>
      </c>
      <c r="P49" s="36"/>
      <c r="Q49" s="36"/>
      <c r="R49" s="36"/>
      <c r="S49" s="36"/>
      <c r="T49" s="36"/>
      <c r="U49" s="36"/>
      <c r="V49" s="38">
        <f>IF(SUM(K49:U49)=0,0,IF(SUM(K49:U49)&lt;15,"CHYBÍ",IF(SUM(K49:U49)=15,SUM(K49*10+L49*9+M49*8+N49*7+O49*6+P49*5+Q49*4+R49*3+S49*2+T49*1,IF(SUM(K49:U49)&gt;15,"MOC")))))</f>
        <v>118</v>
      </c>
      <c r="W49" s="36">
        <v>86</v>
      </c>
      <c r="X49" s="39">
        <v>17.27</v>
      </c>
      <c r="Y49" s="40">
        <f>SUM(W49-X49)</f>
        <v>68.73</v>
      </c>
      <c r="Z49" s="70">
        <f>SUM(J49+V49+Y49)</f>
        <v>326.73</v>
      </c>
      <c r="AA49" s="57">
        <f>RANK(Z49,$Z$16:$Z$181)</f>
        <v>34</v>
      </c>
      <c r="AB49" s="22" t="str">
        <f>IF(AND(J49&gt;=146,J49&lt;=150),"M",IF(AND(J49&gt;=140,J49&lt;=145),"I.",IF(AND(J49&gt;=130,J49&lt;=139),"II.",IF(AND(J49&gt;=125,J49&lt;=133),"III."," "))))</f>
        <v>I.</v>
      </c>
      <c r="AC49" s="23" t="str">
        <f>IF(AND(V49&gt;=137,V49&lt;=150),"M",IF(AND(V49&gt;=131,V49&lt;=136),"I.",IF(AND(V49&gt;=125,V49&lt;=130),"II.",IF(AND(V49&gt;=116,V49&lt;=124),"III."," "))))</f>
        <v>III.</v>
      </c>
    </row>
    <row r="50" spans="1:29" ht="19.899999999999999" customHeight="1">
      <c r="A50" s="54" t="s">
        <v>90</v>
      </c>
      <c r="B50" s="35" t="s">
        <v>78</v>
      </c>
      <c r="C50" s="36">
        <v>11</v>
      </c>
      <c r="D50" s="36">
        <v>3</v>
      </c>
      <c r="E50" s="36">
        <v>1</v>
      </c>
      <c r="F50" s="36"/>
      <c r="G50" s="36"/>
      <c r="H50" s="36"/>
      <c r="I50" s="36"/>
      <c r="J50" s="37">
        <f>IF(SUM(C50:I50)=0,0,IF(SUM(C50:I50)&lt;15,"CHYBÍ",IF(SUM(C50:I50)&gt;15,"MOC",IF(SUM(C50:I50)=15,SUM(C50*10+D50*9+E50*8+F50*7+G50*6+H50*5)))))</f>
        <v>145</v>
      </c>
      <c r="K50" s="36">
        <v>2</v>
      </c>
      <c r="L50" s="36">
        <v>7</v>
      </c>
      <c r="M50" s="36">
        <v>6</v>
      </c>
      <c r="N50" s="36"/>
      <c r="O50" s="36"/>
      <c r="P50" s="36"/>
      <c r="Q50" s="36"/>
      <c r="R50" s="36"/>
      <c r="S50" s="36"/>
      <c r="T50" s="36"/>
      <c r="U50" s="36"/>
      <c r="V50" s="38">
        <f>IF(SUM(K50:U50)=0,0,IF(SUM(K50:U50)&lt;15,"CHYBÍ",IF(SUM(K50:U50)=15,SUM(K50*10+L50*9+M50*8+N50*7+O50*6+P50*5+Q50*4+R50*3+S50*2+T50*1,IF(SUM(K50:U50)&gt;15,"MOC")))))</f>
        <v>131</v>
      </c>
      <c r="W50" s="36">
        <v>73</v>
      </c>
      <c r="X50" s="39">
        <v>22.52</v>
      </c>
      <c r="Y50" s="40">
        <f>SUM(W50-X50)</f>
        <v>50.480000000000004</v>
      </c>
      <c r="Z50" s="70">
        <f>SUM(J50+V50+Y50)</f>
        <v>326.48</v>
      </c>
      <c r="AA50" s="57">
        <f>RANK(Z50,$Z$16:$Z$181)</f>
        <v>35</v>
      </c>
      <c r="AB50" s="22" t="str">
        <f>IF(AND(J50&gt;=146,J50&lt;=150),"M",IF(AND(J50&gt;=140,J50&lt;=145),"I.",IF(AND(J50&gt;=130,J50&lt;=139),"II.",IF(AND(J50&gt;=125,J50&lt;=133),"III."," "))))</f>
        <v>I.</v>
      </c>
      <c r="AC50" s="23" t="str">
        <f>IF(AND(V50&gt;=137,V50&lt;=150),"M",IF(AND(V50&gt;=131,V50&lt;=136),"I.",IF(AND(V50&gt;=125,V50&lt;=130),"II.",IF(AND(V50&gt;=116,V50&lt;=124),"III."," "))))</f>
        <v>I.</v>
      </c>
    </row>
    <row r="51" spans="1:29" ht="19.899999999999999" customHeight="1">
      <c r="A51" s="63" t="s">
        <v>91</v>
      </c>
      <c r="B51" s="61" t="s">
        <v>41</v>
      </c>
      <c r="C51" s="36">
        <v>7</v>
      </c>
      <c r="D51" s="36">
        <v>8</v>
      </c>
      <c r="E51" s="36"/>
      <c r="F51" s="36"/>
      <c r="G51" s="36"/>
      <c r="H51" s="36"/>
      <c r="I51" s="36"/>
      <c r="J51" s="66">
        <f>IF(SUM(C51:I51)=0,0,IF(SUM(C51:I51)&lt;15,"CHYBÍ",IF(SUM(C51:I51)&gt;15,"MOC",IF(SUM(C51:I51)=15,SUM(C51*10+D51*9+E51*8+F51*7+G51*6+H51*5)))))</f>
        <v>142</v>
      </c>
      <c r="K51" s="36">
        <v>2</v>
      </c>
      <c r="L51" s="36">
        <v>5</v>
      </c>
      <c r="M51" s="36">
        <v>5</v>
      </c>
      <c r="N51" s="36">
        <v>2</v>
      </c>
      <c r="O51" s="36">
        <v>1</v>
      </c>
      <c r="P51" s="36"/>
      <c r="Q51" s="36"/>
      <c r="R51" s="36"/>
      <c r="S51" s="36"/>
      <c r="T51" s="36"/>
      <c r="U51" s="36"/>
      <c r="V51" s="67">
        <f>IF(SUM(K51:U51)=0,0,IF(SUM(K51:U51)&lt;15,"CHYBÍ",IF(SUM(K51:U51)=15,SUM(K51*10+L51*9+M51*8+N51*7+O51*6+P51*5+Q51*4+R51*3+S51*2+T51*1,IF(SUM(K51:U51)&gt;15,"MOC")))))</f>
        <v>125</v>
      </c>
      <c r="W51" s="36">
        <v>74</v>
      </c>
      <c r="X51" s="39">
        <v>15</v>
      </c>
      <c r="Y51" s="68">
        <f>SUM(W51-X51)</f>
        <v>59</v>
      </c>
      <c r="Z51" s="71">
        <f>SUM(J51+V51+Y51)</f>
        <v>326</v>
      </c>
      <c r="AA51" s="57">
        <f>RANK(Z51,$Z$16:$Z$181)</f>
        <v>36</v>
      </c>
      <c r="AB51" s="22" t="str">
        <f>IF(AND(J51&gt;=146,J51&lt;=150),"M",IF(AND(J51&gt;=140,J51&lt;=145),"I.",IF(AND(J51&gt;=130,J51&lt;=139),"II.",IF(AND(J51&gt;=125,J51&lt;=133),"III."," "))))</f>
        <v>I.</v>
      </c>
      <c r="AC51" s="23" t="str">
        <f>IF(AND(V51&gt;=137,V51&lt;=150),"M",IF(AND(V51&gt;=131,V51&lt;=136),"I.",IF(AND(V51&gt;=125,V51&lt;=130),"II.",IF(AND(V51&gt;=116,V51&lt;=124),"III."," "))))</f>
        <v>II.</v>
      </c>
    </row>
    <row r="52" spans="1:29" ht="19.899999999999999" customHeight="1">
      <c r="A52" s="54" t="s">
        <v>92</v>
      </c>
      <c r="B52" s="35" t="s">
        <v>93</v>
      </c>
      <c r="C52" s="36">
        <v>7</v>
      </c>
      <c r="D52" s="36">
        <v>8</v>
      </c>
      <c r="E52" s="36"/>
      <c r="F52" s="36"/>
      <c r="G52" s="36"/>
      <c r="H52" s="36"/>
      <c r="I52" s="36"/>
      <c r="J52" s="37">
        <f>IF(SUM(C52:I52)=0,0,IF(SUM(C52:I52)&lt;15,"CHYBÍ",IF(SUM(C52:I52)&gt;15,"MOC",IF(SUM(C52:I52)=15,SUM(C52*10+D52*9+E52*8+F52*7+G52*6+H52*5)))))</f>
        <v>142</v>
      </c>
      <c r="K52" s="36">
        <v>6</v>
      </c>
      <c r="L52" s="36">
        <v>2</v>
      </c>
      <c r="M52" s="36">
        <v>4</v>
      </c>
      <c r="N52" s="36">
        <v>2</v>
      </c>
      <c r="O52" s="36">
        <v>1</v>
      </c>
      <c r="P52" s="36"/>
      <c r="Q52" s="36"/>
      <c r="R52" s="36"/>
      <c r="S52" s="36"/>
      <c r="T52" s="36"/>
      <c r="U52" s="36"/>
      <c r="V52" s="38">
        <f>IF(SUM(K52:U52)=0,0,IF(SUM(K52:U52)&lt;15,"CHYBÍ",IF(SUM(K52:U52)=15,SUM(K52*10+L52*9+M52*8+N52*7+O52*6+P52*5+Q52*4+R52*3+S52*2+T52*1,IF(SUM(K52:U52)&gt;15,"MOC")))))</f>
        <v>130</v>
      </c>
      <c r="W52" s="36">
        <v>72</v>
      </c>
      <c r="X52" s="39">
        <v>19.100000000000001</v>
      </c>
      <c r="Y52" s="40">
        <f>SUM(W52-X52)</f>
        <v>52.9</v>
      </c>
      <c r="Z52" s="70">
        <f>SUM(J52+V52+Y52)</f>
        <v>324.89999999999998</v>
      </c>
      <c r="AA52" s="57">
        <f>RANK(Z52,$Z$16:$Z$181)</f>
        <v>37</v>
      </c>
      <c r="AB52" s="22" t="str">
        <f>IF(AND(J52&gt;=146,J52&lt;=150),"M",IF(AND(J52&gt;=140,J52&lt;=145),"I.",IF(AND(J52&gt;=130,J52&lt;=139),"II.",IF(AND(J52&gt;=125,J52&lt;=133),"III."," "))))</f>
        <v>I.</v>
      </c>
      <c r="AC52" s="23" t="str">
        <f>IF(AND(V52&gt;=137,V52&lt;=150),"M",IF(AND(V52&gt;=131,V52&lt;=136),"I.",IF(AND(V52&gt;=125,V52&lt;=130),"II.",IF(AND(V52&gt;=116,V52&lt;=124),"III."," "))))</f>
        <v>II.</v>
      </c>
    </row>
    <row r="53" spans="1:29" ht="19.899999999999999" customHeight="1">
      <c r="A53" s="54" t="s">
        <v>94</v>
      </c>
      <c r="B53" s="35" t="s">
        <v>78</v>
      </c>
      <c r="C53" s="36">
        <v>9</v>
      </c>
      <c r="D53" s="36">
        <v>5</v>
      </c>
      <c r="E53" s="36">
        <v>1</v>
      </c>
      <c r="F53" s="36"/>
      <c r="G53" s="36"/>
      <c r="H53" s="36"/>
      <c r="I53" s="36"/>
      <c r="J53" s="37">
        <f>IF(SUM(C53:I53)=0,0,IF(SUM(C53:I53)&lt;15,"CHYBÍ",IF(SUM(C53:I53)&gt;15,"MOC",IF(SUM(C53:I53)=15,SUM(C53*10+D53*9+E53*8+F53*7+G53*6+H53*5)))))</f>
        <v>143</v>
      </c>
      <c r="K53" s="36">
        <v>2</v>
      </c>
      <c r="L53" s="36">
        <v>8</v>
      </c>
      <c r="M53" s="36">
        <v>3</v>
      </c>
      <c r="N53" s="36">
        <v>1</v>
      </c>
      <c r="O53" s="36">
        <v>1</v>
      </c>
      <c r="P53" s="36"/>
      <c r="Q53" s="36"/>
      <c r="R53" s="36"/>
      <c r="S53" s="36"/>
      <c r="T53" s="36"/>
      <c r="U53" s="36"/>
      <c r="V53" s="38">
        <f>IF(SUM(K53:U53)=0,0,IF(SUM(K53:U53)&lt;15,"CHYBÍ",IF(SUM(K53:U53)=15,SUM(K53*10+L53*9+M53*8+N53*7+O53*6+P53*5+Q53*4+R53*3+S53*2+T53*1,IF(SUM(K53:U53)&gt;15,"MOC")))))</f>
        <v>129</v>
      </c>
      <c r="W53" s="36">
        <v>78</v>
      </c>
      <c r="X53" s="39">
        <v>26.49</v>
      </c>
      <c r="Y53" s="40">
        <f>SUM(W53-X53)</f>
        <v>51.510000000000005</v>
      </c>
      <c r="Z53" s="70">
        <f>SUM(J53+V53+Y53)</f>
        <v>323.51</v>
      </c>
      <c r="AA53" s="57">
        <f>RANK(Z53,$Z$16:$Z$181)</f>
        <v>38</v>
      </c>
      <c r="AB53" s="22" t="str">
        <f>IF(AND(J53&gt;=146,J53&lt;=150),"M",IF(AND(J53&gt;=140,J53&lt;=145),"I.",IF(AND(J53&gt;=130,J53&lt;=139),"II.",IF(AND(J53&gt;=125,J53&lt;=133),"III."," "))))</f>
        <v>I.</v>
      </c>
      <c r="AC53" s="23" t="str">
        <f>IF(AND(V53&gt;=137,V53&lt;=150),"M",IF(AND(V53&gt;=131,V53&lt;=136),"I.",IF(AND(V53&gt;=125,V53&lt;=130),"II.",IF(AND(V53&gt;=116,V53&lt;=124),"III."," "))))</f>
        <v>II.</v>
      </c>
    </row>
    <row r="54" spans="1:29" ht="19.899999999999999" customHeight="1">
      <c r="A54" s="54" t="s">
        <v>95</v>
      </c>
      <c r="B54" s="35" t="s">
        <v>62</v>
      </c>
      <c r="C54" s="36">
        <v>11</v>
      </c>
      <c r="D54" s="36">
        <v>4</v>
      </c>
      <c r="E54" s="36"/>
      <c r="F54" s="36"/>
      <c r="G54" s="36"/>
      <c r="H54" s="36"/>
      <c r="I54" s="36"/>
      <c r="J54" s="37">
        <f>IF(SUM(C54:I54)=0,0,IF(SUM(C54:I54)&lt;15,"CHYBÍ",IF(SUM(C54:I54)&gt;15,"MOC",IF(SUM(C54:I54)=15,SUM(C54*10+D54*9+E54*8+F54*7+G54*6+H54*5)))))</f>
        <v>146</v>
      </c>
      <c r="K54" s="36">
        <v>3</v>
      </c>
      <c r="L54" s="36">
        <v>5</v>
      </c>
      <c r="M54" s="36">
        <v>4</v>
      </c>
      <c r="N54" s="36">
        <v>3</v>
      </c>
      <c r="O54" s="36"/>
      <c r="P54" s="36"/>
      <c r="Q54" s="36"/>
      <c r="R54" s="36"/>
      <c r="S54" s="36"/>
      <c r="T54" s="36"/>
      <c r="U54" s="36"/>
      <c r="V54" s="38">
        <f>IF(SUM(K54:U54)=0,0,IF(SUM(K54:U54)&lt;15,"CHYBÍ",IF(SUM(K54:U54)=15,SUM(K54*10+L54*9+M54*8+N54*7+O54*6+P54*5+Q54*4+R54*3+S54*2+T54*1,IF(SUM(K54:U54)&gt;15,"MOC")))))</f>
        <v>128</v>
      </c>
      <c r="W54" s="36">
        <v>63</v>
      </c>
      <c r="X54" s="39">
        <v>13.54</v>
      </c>
      <c r="Y54" s="40">
        <f>SUM(W54-X54)</f>
        <v>49.46</v>
      </c>
      <c r="Z54" s="70">
        <f>SUM(J54+V54+Y54)</f>
        <v>323.45999999999998</v>
      </c>
      <c r="AA54" s="57">
        <f>RANK(Z54,$Z$16:$Z$181)</f>
        <v>39</v>
      </c>
      <c r="AB54" s="22" t="str">
        <f>IF(AND(J54&gt;=146,J54&lt;=150),"M",IF(AND(J54&gt;=140,J54&lt;=145),"I.",IF(AND(J54&gt;=130,J54&lt;=139),"II.",IF(AND(J54&gt;=125,J54&lt;=133),"III."," "))))</f>
        <v>M</v>
      </c>
      <c r="AC54" s="23" t="str">
        <f>IF(AND(V54&gt;=137,V54&lt;=150),"M",IF(AND(V54&gt;=131,V54&lt;=136),"I.",IF(AND(V54&gt;=125,V54&lt;=130),"II.",IF(AND(V54&gt;=116,V54&lt;=124),"III."," "))))</f>
        <v>II.</v>
      </c>
    </row>
    <row r="55" spans="1:29" ht="19.899999999999999" customHeight="1">
      <c r="A55" s="54" t="s">
        <v>96</v>
      </c>
      <c r="B55" s="35" t="s">
        <v>97</v>
      </c>
      <c r="C55" s="36">
        <v>9</v>
      </c>
      <c r="D55" s="36">
        <v>5</v>
      </c>
      <c r="E55" s="36">
        <v>1</v>
      </c>
      <c r="F55" s="36"/>
      <c r="G55" s="36"/>
      <c r="H55" s="36"/>
      <c r="I55" s="36"/>
      <c r="J55" s="37">
        <f>IF(SUM(C55:I55)=0,0,IF(SUM(C55:I55)&lt;15,"CHYBÍ",IF(SUM(C55:I55)&gt;15,"MOC",IF(SUM(C55:I55)=15,SUM(C55*10+D55*9+E55*8+F55*7+G55*6+H55*5)))))</f>
        <v>143</v>
      </c>
      <c r="K55" s="36">
        <v>3</v>
      </c>
      <c r="L55" s="36">
        <v>6</v>
      </c>
      <c r="M55" s="36">
        <v>1</v>
      </c>
      <c r="N55" s="36">
        <v>4</v>
      </c>
      <c r="O55" s="36">
        <v>1</v>
      </c>
      <c r="P55" s="36"/>
      <c r="Q55" s="36"/>
      <c r="R55" s="36"/>
      <c r="S55" s="36"/>
      <c r="T55" s="36"/>
      <c r="U55" s="36"/>
      <c r="V55" s="38">
        <f>IF(SUM(K55:U55)=0,0,IF(SUM(K55:U55)&lt;15,"CHYBÍ",IF(SUM(K55:U55)=15,SUM(K55*10+L55*9+M55*8+N55*7+O55*6+P55*5+Q55*4+R55*3+S55*2+T55*1,IF(SUM(K55:U55)&gt;15,"MOC")))))</f>
        <v>126</v>
      </c>
      <c r="W55" s="36">
        <v>63</v>
      </c>
      <c r="X55" s="39">
        <v>8.93</v>
      </c>
      <c r="Y55" s="40">
        <f>SUM(W55-X55)</f>
        <v>54.07</v>
      </c>
      <c r="Z55" s="70">
        <f>SUM(J55+V55+Y55)</f>
        <v>323.07</v>
      </c>
      <c r="AA55" s="57">
        <f>RANK(Z55,$Z$16:$Z$181)</f>
        <v>40</v>
      </c>
      <c r="AB55" s="22" t="str">
        <f>IF(AND(J55&gt;=146,J55&lt;=150),"M",IF(AND(J55&gt;=140,J55&lt;=145),"I.",IF(AND(J55&gt;=130,J55&lt;=139),"II.",IF(AND(J55&gt;=125,J55&lt;=133),"III."," "))))</f>
        <v>I.</v>
      </c>
      <c r="AC55" s="23" t="str">
        <f>IF(AND(V55&gt;=137,V55&lt;=150),"M",IF(AND(V55&gt;=131,V55&lt;=136),"I.",IF(AND(V55&gt;=125,V55&lt;=130),"II.",IF(AND(V55&gt;=116,V55&lt;=124),"III."," "))))</f>
        <v>II.</v>
      </c>
    </row>
    <row r="56" spans="1:29" ht="19.899999999999999" customHeight="1">
      <c r="A56" s="54" t="s">
        <v>98</v>
      </c>
      <c r="B56" s="35" t="s">
        <v>51</v>
      </c>
      <c r="C56" s="36">
        <v>8</v>
      </c>
      <c r="D56" s="36">
        <v>5</v>
      </c>
      <c r="E56" s="36">
        <v>2</v>
      </c>
      <c r="F56" s="36"/>
      <c r="G56" s="36"/>
      <c r="H56" s="36"/>
      <c r="I56" s="36"/>
      <c r="J56" s="37">
        <f>IF(SUM(C56:I56)=0,0,IF(SUM(C56:I56)&lt;15,"CHYBÍ",IF(SUM(C56:I56)&gt;15,"MOC",IF(SUM(C56:I56)=15,SUM(C56*10+D56*9+E56*8+F56*7+G56*6+H56*5)))))</f>
        <v>141</v>
      </c>
      <c r="K56" s="36">
        <v>2</v>
      </c>
      <c r="L56" s="36">
        <v>5</v>
      </c>
      <c r="M56" s="36">
        <v>5</v>
      </c>
      <c r="N56" s="36">
        <v>1</v>
      </c>
      <c r="O56" s="36"/>
      <c r="P56" s="36">
        <v>1</v>
      </c>
      <c r="Q56" s="36"/>
      <c r="R56" s="36">
        <v>1</v>
      </c>
      <c r="S56" s="36"/>
      <c r="T56" s="36"/>
      <c r="U56" s="36"/>
      <c r="V56" s="38">
        <f>IF(SUM(K56:U56)=0,0,IF(SUM(K56:U56)&lt;15,"CHYBÍ",IF(SUM(K56:U56)=15,SUM(K56*10+L56*9+M56*8+N56*7+O56*6+P56*5+Q56*4+R56*3+S56*2+T56*1,IF(SUM(K56:U56)&gt;15,"MOC")))))</f>
        <v>120</v>
      </c>
      <c r="W56" s="36">
        <v>77</v>
      </c>
      <c r="X56" s="39">
        <v>15.08</v>
      </c>
      <c r="Y56" s="40">
        <f>SUM(W56-X56)</f>
        <v>61.92</v>
      </c>
      <c r="Z56" s="70">
        <f>SUM(J56+V56+Y56)</f>
        <v>322.92</v>
      </c>
      <c r="AA56" s="57">
        <f>RANK(Z56,$Z$16:$Z$181)</f>
        <v>41</v>
      </c>
      <c r="AB56" s="22" t="str">
        <f>IF(AND(J56&gt;=146,J56&lt;=150),"M",IF(AND(J56&gt;=140,J56&lt;=145),"I.",IF(AND(J56&gt;=130,J56&lt;=139),"II.",IF(AND(J56&gt;=125,J56&lt;=133),"III."," "))))</f>
        <v>I.</v>
      </c>
      <c r="AC56" s="23" t="str">
        <f>IF(AND(V56&gt;=137,V56&lt;=150),"M",IF(AND(V56&gt;=131,V56&lt;=136),"I.",IF(AND(V56&gt;=125,V56&lt;=130),"II.",IF(AND(V56&gt;=116,V56&lt;=124),"III."," "))))</f>
        <v>III.</v>
      </c>
    </row>
    <row r="57" spans="1:29" ht="19.899999999999999" customHeight="1">
      <c r="A57" s="54" t="s">
        <v>99</v>
      </c>
      <c r="B57" s="35" t="s">
        <v>78</v>
      </c>
      <c r="C57" s="36">
        <v>8</v>
      </c>
      <c r="D57" s="36">
        <v>6</v>
      </c>
      <c r="E57" s="36">
        <v>1</v>
      </c>
      <c r="F57" s="36"/>
      <c r="G57" s="36"/>
      <c r="H57" s="36"/>
      <c r="I57" s="36"/>
      <c r="J57" s="37">
        <f>IF(SUM(C57:I57)=0,0,IF(SUM(C57:I57)&lt;15,"CHYBÍ",IF(SUM(C57:I57)&gt;15,"MOC",IF(SUM(C57:I57)=15,SUM(C57*10+D57*9+E57*8+F57*7+G57*6+H57*5)))))</f>
        <v>142</v>
      </c>
      <c r="K57" s="36">
        <v>2</v>
      </c>
      <c r="L57" s="36">
        <v>3</v>
      </c>
      <c r="M57" s="36">
        <v>3</v>
      </c>
      <c r="N57" s="36">
        <v>6</v>
      </c>
      <c r="O57" s="36">
        <v>1</v>
      </c>
      <c r="P57" s="36"/>
      <c r="Q57" s="36"/>
      <c r="R57" s="36"/>
      <c r="S57" s="36"/>
      <c r="T57" s="36"/>
      <c r="U57" s="36"/>
      <c r="V57" s="38">
        <f>IF(SUM(K57:U57)=0,0,IF(SUM(K57:U57)&lt;15,"CHYBÍ",IF(SUM(K57:U57)=15,SUM(K57*10+L57*9+M57*8+N57*7+O57*6+P57*5+Q57*4+R57*3+S57*2+T57*1,IF(SUM(K57:U57)&gt;15,"MOC")))))</f>
        <v>119</v>
      </c>
      <c r="W57" s="36">
        <v>80</v>
      </c>
      <c r="X57" s="39">
        <v>18.98</v>
      </c>
      <c r="Y57" s="40">
        <f>SUM(W57-X57)</f>
        <v>61.019999999999996</v>
      </c>
      <c r="Z57" s="70">
        <f>SUM(J57+V57+Y57)</f>
        <v>322.02</v>
      </c>
      <c r="AA57" s="57">
        <f>RANK(Z57,$Z$16:$Z$181)</f>
        <v>42</v>
      </c>
      <c r="AB57" s="22" t="str">
        <f>IF(AND(J57&gt;=146,J57&lt;=150),"M",IF(AND(J57&gt;=140,J57&lt;=145),"I.",IF(AND(J57&gt;=130,J57&lt;=139),"II.",IF(AND(J57&gt;=125,J57&lt;=133),"III."," "))))</f>
        <v>I.</v>
      </c>
      <c r="AC57" s="23" t="str">
        <f>IF(AND(V57&gt;=137,V57&lt;=150),"M",IF(AND(V57&gt;=131,V57&lt;=136),"I.",IF(AND(V57&gt;=125,V57&lt;=130),"II.",IF(AND(V57&gt;=116,V57&lt;=124),"III."," "))))</f>
        <v>III.</v>
      </c>
    </row>
    <row r="58" spans="1:29" ht="19.899999999999999" customHeight="1">
      <c r="A58" s="54" t="s">
        <v>100</v>
      </c>
      <c r="B58" s="35" t="s">
        <v>73</v>
      </c>
      <c r="C58" s="36">
        <v>9</v>
      </c>
      <c r="D58" s="36">
        <v>6</v>
      </c>
      <c r="E58" s="36"/>
      <c r="F58" s="36"/>
      <c r="G58" s="36"/>
      <c r="H58" s="36"/>
      <c r="I58" s="36"/>
      <c r="J58" s="37">
        <f>IF(SUM(C58:I58)=0,0,IF(SUM(C58:I58)&lt;15,"CHYBÍ",IF(SUM(C58:I58)&gt;15,"MOC",IF(SUM(C58:I58)=15,SUM(C58*10+D58*9+E58*8+F58*7+G58*6+H58*5)))))</f>
        <v>144</v>
      </c>
      <c r="K58" s="36">
        <v>3</v>
      </c>
      <c r="L58" s="36">
        <v>4</v>
      </c>
      <c r="M58" s="36">
        <v>8</v>
      </c>
      <c r="N58" s="36"/>
      <c r="O58" s="36"/>
      <c r="P58" s="36"/>
      <c r="Q58" s="36"/>
      <c r="R58" s="36"/>
      <c r="S58" s="36"/>
      <c r="T58" s="36"/>
      <c r="U58" s="36"/>
      <c r="V58" s="38">
        <f>IF(SUM(K58:U58)=0,0,IF(SUM(K58:U58)&lt;15,"CHYBÍ",IF(SUM(K58:U58)=15,SUM(K58*10+L58*9+M58*8+N58*7+O58*6+P58*5+Q58*4+R58*3+S58*2+T58*1,IF(SUM(K58:U58)&gt;15,"MOC")))))</f>
        <v>130</v>
      </c>
      <c r="W58" s="36">
        <v>69</v>
      </c>
      <c r="X58" s="39">
        <v>21.05</v>
      </c>
      <c r="Y58" s="40">
        <f>SUM(W58-X58)</f>
        <v>47.95</v>
      </c>
      <c r="Z58" s="70">
        <f>SUM(J58+V58+Y58)</f>
        <v>321.95</v>
      </c>
      <c r="AA58" s="57">
        <f>RANK(Z58,$Z$16:$Z$181)</f>
        <v>43</v>
      </c>
      <c r="AB58" s="22" t="str">
        <f>IF(AND(J58&gt;=146,J58&lt;=150),"M",IF(AND(J58&gt;=140,J58&lt;=145),"I.",IF(AND(J58&gt;=130,J58&lt;=139),"II.",IF(AND(J58&gt;=125,J58&lt;=133),"III."," "))))</f>
        <v>I.</v>
      </c>
      <c r="AC58" s="23" t="str">
        <f>IF(AND(V58&gt;=137,V58&lt;=150),"M",IF(AND(V58&gt;=131,V58&lt;=136),"I.",IF(AND(V58&gt;=125,V58&lt;=130),"II.",IF(AND(V58&gt;=116,V58&lt;=124),"III."," "))))</f>
        <v>II.</v>
      </c>
    </row>
    <row r="59" spans="1:29" ht="19.899999999999999" customHeight="1">
      <c r="A59" s="54" t="s">
        <v>101</v>
      </c>
      <c r="B59" s="35" t="s">
        <v>45</v>
      </c>
      <c r="C59" s="36">
        <v>3</v>
      </c>
      <c r="D59" s="36">
        <v>6</v>
      </c>
      <c r="E59" s="36">
        <v>6</v>
      </c>
      <c r="F59" s="36"/>
      <c r="G59" s="36"/>
      <c r="H59" s="36"/>
      <c r="I59" s="36"/>
      <c r="J59" s="37">
        <f>IF(SUM(C59:I59)=0,0,IF(SUM(C59:I59)&lt;15,"CHYBÍ",IF(SUM(C59:I59)&gt;15,"MOC",IF(SUM(C59:I59)=15,SUM(C59*10+D59*9+E59*8+F59*7+G59*6+H59*5)))))</f>
        <v>132</v>
      </c>
      <c r="K59" s="36">
        <v>7</v>
      </c>
      <c r="L59" s="36">
        <v>4</v>
      </c>
      <c r="M59" s="36">
        <v>1</v>
      </c>
      <c r="N59" s="36">
        <v>2</v>
      </c>
      <c r="O59" s="36">
        <v>1</v>
      </c>
      <c r="P59" s="36"/>
      <c r="Q59" s="36"/>
      <c r="R59" s="36"/>
      <c r="S59" s="36"/>
      <c r="T59" s="36"/>
      <c r="U59" s="36"/>
      <c r="V59" s="38">
        <f>IF(SUM(K59:U59)=0,0,IF(SUM(K59:U59)&lt;15,"CHYBÍ",IF(SUM(K59:U59)=15,SUM(K59*10+L59*9+M59*8+N59*7+O59*6+P59*5+Q59*4+R59*3+S59*2+T59*1,IF(SUM(K59:U59)&gt;15,"MOC")))))</f>
        <v>134</v>
      </c>
      <c r="W59" s="36">
        <v>78</v>
      </c>
      <c r="X59" s="39">
        <v>22.07</v>
      </c>
      <c r="Y59" s="40">
        <f>SUM(W59-X59)</f>
        <v>55.93</v>
      </c>
      <c r="Z59" s="70">
        <f>SUM(J59+V59+Y59)</f>
        <v>321.93</v>
      </c>
      <c r="AA59" s="57">
        <f>RANK(Z59,$Z$16:$Z$181)</f>
        <v>44</v>
      </c>
      <c r="AB59" s="22" t="str">
        <f>IF(AND(J59&gt;=146,J59&lt;=150),"M",IF(AND(J59&gt;=140,J59&lt;=145),"I.",IF(AND(J59&gt;=130,J59&lt;=139),"II.",IF(AND(J59&gt;=125,J59&lt;=133),"III."," "))))</f>
        <v>II.</v>
      </c>
      <c r="AC59" s="23" t="str">
        <f>IF(AND(V59&gt;=137,V59&lt;=150),"M",IF(AND(V59&gt;=131,V59&lt;=136),"I.",IF(AND(V59&gt;=125,V59&lt;=130),"II.",IF(AND(V59&gt;=116,V59&lt;=124),"III."," "))))</f>
        <v>I.</v>
      </c>
    </row>
    <row r="60" spans="1:29" ht="19.899999999999999" customHeight="1">
      <c r="A60" s="54" t="s">
        <v>102</v>
      </c>
      <c r="B60" s="35" t="s">
        <v>66</v>
      </c>
      <c r="C60" s="36">
        <v>13</v>
      </c>
      <c r="D60" s="36">
        <v>2</v>
      </c>
      <c r="E60" s="36"/>
      <c r="F60" s="36"/>
      <c r="G60" s="36"/>
      <c r="H60" s="36"/>
      <c r="I60" s="36"/>
      <c r="J60" s="37">
        <f>IF(SUM(C60:I60)=0,0,IF(SUM(C60:I60)&lt;15,"CHYBÍ",IF(SUM(C60:I60)&gt;15,"MOC",IF(SUM(C60:I60)=15,SUM(C60*10+D60*9+E60*8+F60*7+G60*6+H60*5)))))</f>
        <v>148</v>
      </c>
      <c r="K60" s="36">
        <v>5</v>
      </c>
      <c r="L60" s="36">
        <v>6</v>
      </c>
      <c r="M60" s="36">
        <v>4</v>
      </c>
      <c r="N60" s="36"/>
      <c r="O60" s="36"/>
      <c r="P60" s="36"/>
      <c r="Q60" s="36"/>
      <c r="R60" s="36"/>
      <c r="S60" s="36"/>
      <c r="T60" s="36"/>
      <c r="U60" s="36"/>
      <c r="V60" s="38">
        <f>IF(SUM(K60:U60)=0,0,IF(SUM(K60:U60)&lt;15,"CHYBÍ",IF(SUM(K60:U60)=15,SUM(K60*10+L60*9+M60*8+N60*7+O60*6+P60*5+Q60*4+R60*3+S60*2+T60*1,IF(SUM(K60:U60)&gt;15,"MOC")))))</f>
        <v>136</v>
      </c>
      <c r="W60" s="36">
        <v>54</v>
      </c>
      <c r="X60" s="39">
        <v>16.71</v>
      </c>
      <c r="Y60" s="40">
        <f>SUM(W60-X60)</f>
        <v>37.29</v>
      </c>
      <c r="Z60" s="70">
        <f>SUM(J60+V60+Y60)</f>
        <v>321.29000000000002</v>
      </c>
      <c r="AA60" s="57">
        <f>RANK(Z60,$Z$16:$Z$181)</f>
        <v>45</v>
      </c>
      <c r="AB60" s="22" t="str">
        <f>IF(AND(J60&gt;=146,J60&lt;=150),"M",IF(AND(J60&gt;=140,J60&lt;=145),"I.",IF(AND(J60&gt;=130,J60&lt;=139),"II.",IF(AND(J60&gt;=125,J60&lt;=133),"III."," "))))</f>
        <v>M</v>
      </c>
      <c r="AC60" s="23" t="str">
        <f>IF(AND(V60&gt;=137,V60&lt;=150),"M",IF(AND(V60&gt;=131,V60&lt;=136),"I.",IF(AND(V60&gt;=125,V60&lt;=130),"II.",IF(AND(V60&gt;=116,V60&lt;=124),"III."," "))))</f>
        <v>I.</v>
      </c>
    </row>
    <row r="61" spans="1:29" ht="19.899999999999999" customHeight="1">
      <c r="A61" s="54" t="s">
        <v>103</v>
      </c>
      <c r="B61" s="35" t="s">
        <v>66</v>
      </c>
      <c r="C61" s="36">
        <v>8</v>
      </c>
      <c r="D61" s="36">
        <v>6</v>
      </c>
      <c r="E61" s="36">
        <v>1</v>
      </c>
      <c r="F61" s="36"/>
      <c r="G61" s="36"/>
      <c r="H61" s="36"/>
      <c r="I61" s="36"/>
      <c r="J61" s="37">
        <f>IF(SUM(C61:I61)=0,0,IF(SUM(C61:I61)&lt;15,"CHYBÍ",IF(SUM(C61:I61)&gt;15,"MOC",IF(SUM(C61:I61)=15,SUM(C61*10+D61*9+E61*8+F61*7+G61*6+H61*5)))))</f>
        <v>142</v>
      </c>
      <c r="K61" s="36">
        <v>3</v>
      </c>
      <c r="L61" s="36">
        <v>6</v>
      </c>
      <c r="M61" s="36">
        <v>4</v>
      </c>
      <c r="N61" s="36">
        <v>2</v>
      </c>
      <c r="O61" s="36"/>
      <c r="P61" s="36"/>
      <c r="Q61" s="36"/>
      <c r="R61" s="36"/>
      <c r="S61" s="36"/>
      <c r="T61" s="36"/>
      <c r="U61" s="36"/>
      <c r="V61" s="38">
        <f>IF(SUM(K61:U61)=0,0,IF(SUM(K61:U61)&lt;15,"CHYBÍ",IF(SUM(K61:U61)=15,SUM(K61*10+L61*9+M61*8+N61*7+O61*6+P61*5+Q61*4+R61*3+S61*2+T61*1,IF(SUM(K61:U61)&gt;15,"MOC")))))</f>
        <v>130</v>
      </c>
      <c r="W61" s="36">
        <v>64</v>
      </c>
      <c r="X61" s="39">
        <v>15.15</v>
      </c>
      <c r="Y61" s="40">
        <f>SUM(W61-X61)</f>
        <v>48.85</v>
      </c>
      <c r="Z61" s="70">
        <f>SUM(J61+V61+Y61)</f>
        <v>320.85000000000002</v>
      </c>
      <c r="AA61" s="57">
        <f>RANK(Z61,$Z$16:$Z$181)</f>
        <v>46</v>
      </c>
      <c r="AB61" s="22" t="str">
        <f>IF(AND(J61&gt;=146,J61&lt;=150),"M",IF(AND(J61&gt;=140,J61&lt;=145),"I.",IF(AND(J61&gt;=130,J61&lt;=139),"II.",IF(AND(J61&gt;=125,J61&lt;=133),"III."," "))))</f>
        <v>I.</v>
      </c>
      <c r="AC61" s="23" t="str">
        <f>IF(AND(V61&gt;=137,V61&lt;=150),"M",IF(AND(V61&gt;=131,V61&lt;=136),"I.",IF(AND(V61&gt;=125,V61&lt;=130),"II.",IF(AND(V61&gt;=116,V61&lt;=124),"III."," "))))</f>
        <v>II.</v>
      </c>
    </row>
    <row r="62" spans="1:29" ht="19.899999999999999" customHeight="1">
      <c r="A62" s="54" t="s">
        <v>104</v>
      </c>
      <c r="B62" s="35" t="s">
        <v>105</v>
      </c>
      <c r="C62" s="36">
        <v>4</v>
      </c>
      <c r="D62" s="36">
        <v>9</v>
      </c>
      <c r="E62" s="36">
        <v>2</v>
      </c>
      <c r="F62" s="36"/>
      <c r="G62" s="36"/>
      <c r="H62" s="36"/>
      <c r="I62" s="36"/>
      <c r="J62" s="37">
        <f>IF(SUM(C62:I62)=0,0,IF(SUM(C62:I62)&lt;15,"CHYBÍ",IF(SUM(C62:I62)&gt;15,"MOC",IF(SUM(C62:I62)=15,SUM(C62*10+D62*9+E62*8+F62*7+G62*6+H62*5)))))</f>
        <v>137</v>
      </c>
      <c r="K62" s="36">
        <v>3</v>
      </c>
      <c r="L62" s="36">
        <v>7</v>
      </c>
      <c r="M62" s="36">
        <v>2</v>
      </c>
      <c r="N62" s="36"/>
      <c r="O62" s="36">
        <v>2</v>
      </c>
      <c r="P62" s="36"/>
      <c r="Q62" s="36">
        <v>1</v>
      </c>
      <c r="R62" s="36"/>
      <c r="S62" s="36"/>
      <c r="T62" s="36"/>
      <c r="U62" s="36"/>
      <c r="V62" s="38">
        <f>IF(SUM(K62:U62)=0,0,IF(SUM(K62:U62)&lt;15,"CHYBÍ",IF(SUM(K62:U62)=15,SUM(K62*10+L62*9+M62*8+N62*7+O62*6+P62*5+Q62*4+R62*3+S62*2+T62*1,IF(SUM(K62:U62)&gt;15,"MOC")))))</f>
        <v>125</v>
      </c>
      <c r="W62" s="36">
        <v>73</v>
      </c>
      <c r="X62" s="39">
        <v>14.33</v>
      </c>
      <c r="Y62" s="40">
        <f>SUM(W62-X62)</f>
        <v>58.67</v>
      </c>
      <c r="Z62" s="70">
        <f>SUM(J62+V62+Y62)</f>
        <v>320.67</v>
      </c>
      <c r="AA62" s="57">
        <f>RANK(Z62,$Z$16:$Z$181)</f>
        <v>47</v>
      </c>
      <c r="AB62" s="22" t="str">
        <f>IF(AND(J62&gt;=146,J62&lt;=150),"M",IF(AND(J62&gt;=140,J62&lt;=145),"I.",IF(AND(J62&gt;=130,J62&lt;=139),"II.",IF(AND(J62&gt;=125,J62&lt;=133),"III."," "))))</f>
        <v>II.</v>
      </c>
      <c r="AC62" s="23" t="str">
        <f>IF(AND(V62&gt;=137,V62&lt;=150),"M",IF(AND(V62&gt;=131,V62&lt;=136),"I.",IF(AND(V62&gt;=125,V62&lt;=130),"II.",IF(AND(V62&gt;=116,V62&lt;=124),"III."," "))))</f>
        <v>II.</v>
      </c>
    </row>
    <row r="63" spans="1:29" ht="19.899999999999999" customHeight="1">
      <c r="A63" s="54" t="s">
        <v>106</v>
      </c>
      <c r="B63" s="35" t="s">
        <v>93</v>
      </c>
      <c r="C63" s="36">
        <v>10</v>
      </c>
      <c r="D63" s="36">
        <v>4</v>
      </c>
      <c r="E63" s="36">
        <v>1</v>
      </c>
      <c r="F63" s="36"/>
      <c r="G63" s="36"/>
      <c r="H63" s="36"/>
      <c r="I63" s="36"/>
      <c r="J63" s="37">
        <f>IF(SUM(C63:I63)=0,0,IF(SUM(C63:I63)&lt;15,"CHYBÍ",IF(SUM(C63:I63)&gt;15,"MOC",IF(SUM(C63:I63)=15,SUM(C63*10+D63*9+E63*8+F63*7+G63*6+H63*5)))))</f>
        <v>144</v>
      </c>
      <c r="K63" s="36">
        <v>2</v>
      </c>
      <c r="L63" s="36">
        <v>3</v>
      </c>
      <c r="M63" s="36">
        <v>8</v>
      </c>
      <c r="N63" s="36">
        <v>1</v>
      </c>
      <c r="O63" s="36"/>
      <c r="P63" s="36">
        <v>1</v>
      </c>
      <c r="Q63" s="36"/>
      <c r="R63" s="36"/>
      <c r="S63" s="36"/>
      <c r="T63" s="36"/>
      <c r="U63" s="36"/>
      <c r="V63" s="38">
        <f>IF(SUM(K63:U63)=0,0,IF(SUM(K63:U63)&lt;15,"CHYBÍ",IF(SUM(K63:U63)=15,SUM(K63*10+L63*9+M63*8+N63*7+O63*6+P63*5+Q63*4+R63*3+S63*2+T63*1,IF(SUM(K63:U63)&gt;15,"MOC")))))</f>
        <v>123</v>
      </c>
      <c r="W63" s="36">
        <v>69</v>
      </c>
      <c r="X63" s="39">
        <v>16.39</v>
      </c>
      <c r="Y63" s="40">
        <f>SUM(W63-X63)</f>
        <v>52.61</v>
      </c>
      <c r="Z63" s="70">
        <f>SUM(J63+V63+Y63)</f>
        <v>319.61</v>
      </c>
      <c r="AA63" s="57">
        <f>RANK(Z63,$Z$16:$Z$181)</f>
        <v>48</v>
      </c>
      <c r="AB63" s="22" t="str">
        <f>IF(AND(J63&gt;=146,J63&lt;=150),"M",IF(AND(J63&gt;=140,J63&lt;=145),"I.",IF(AND(J63&gt;=130,J63&lt;=139),"II.",IF(AND(J63&gt;=125,J63&lt;=133),"III."," "))))</f>
        <v>I.</v>
      </c>
      <c r="AC63" s="23" t="str">
        <f>IF(AND(V63&gt;=137,V63&lt;=150),"M",IF(AND(V63&gt;=131,V63&lt;=136),"I.",IF(AND(V63&gt;=125,V63&lt;=130),"II.",IF(AND(V63&gt;=116,V63&lt;=124),"III."," "))))</f>
        <v>III.</v>
      </c>
    </row>
    <row r="64" spans="1:29" ht="19.899999999999999" customHeight="1">
      <c r="A64" s="63" t="s">
        <v>107</v>
      </c>
      <c r="B64" s="61" t="s">
        <v>41</v>
      </c>
      <c r="C64" s="36">
        <v>10</v>
      </c>
      <c r="D64" s="36">
        <v>5</v>
      </c>
      <c r="E64" s="36"/>
      <c r="F64" s="36"/>
      <c r="G64" s="36"/>
      <c r="H64" s="36"/>
      <c r="I64" s="36"/>
      <c r="J64" s="66">
        <f>IF(SUM(C64:I64)=0,0,IF(SUM(C64:I64)&lt;15,"CHYBÍ",IF(SUM(C64:I64)&gt;15,"MOC",IF(SUM(C64:I64)=15,SUM(C64*10+D64*9+E64*8+F64*7+G64*6+H64*5)))))</f>
        <v>145</v>
      </c>
      <c r="K64" s="36">
        <v>5</v>
      </c>
      <c r="L64" s="36">
        <v>5</v>
      </c>
      <c r="M64" s="36">
        <v>5</v>
      </c>
      <c r="N64" s="36"/>
      <c r="O64" s="36"/>
      <c r="P64" s="36"/>
      <c r="Q64" s="36"/>
      <c r="R64" s="36"/>
      <c r="S64" s="36"/>
      <c r="T64" s="36"/>
      <c r="U64" s="36"/>
      <c r="V64" s="67">
        <f>IF(SUM(K64:U64)=0,0,IF(SUM(K64:U64)&lt;15,"CHYBÍ",IF(SUM(K64:U64)=15,SUM(K64*10+L64*9+M64*8+N64*7+O64*6+P64*5+Q64*4+R64*3+S64*2+T64*1,IF(SUM(K64:U64)&gt;15,"MOC")))))</f>
        <v>135</v>
      </c>
      <c r="W64" s="36">
        <v>57</v>
      </c>
      <c r="X64" s="39">
        <v>17.5</v>
      </c>
      <c r="Y64" s="68">
        <f>SUM(W64-X64)</f>
        <v>39.5</v>
      </c>
      <c r="Z64" s="71">
        <f>SUM(J64+V64+Y64)</f>
        <v>319.5</v>
      </c>
      <c r="AA64" s="57">
        <f>RANK(Z64,$Z$16:$Z$181)</f>
        <v>49</v>
      </c>
      <c r="AB64" s="22" t="str">
        <f>IF(AND(J64&gt;=146,J64&lt;=150),"M",IF(AND(J64&gt;=140,J64&lt;=145),"I.",IF(AND(J64&gt;=130,J64&lt;=139),"II.",IF(AND(J64&gt;=125,J64&lt;=133),"III."," "))))</f>
        <v>I.</v>
      </c>
      <c r="AC64" s="23" t="str">
        <f>IF(AND(V64&gt;=137,V64&lt;=150),"M",IF(AND(V64&gt;=131,V64&lt;=136),"I.",IF(AND(V64&gt;=125,V64&lt;=130),"II.",IF(AND(V64&gt;=116,V64&lt;=124),"III."," "))))</f>
        <v>I.</v>
      </c>
    </row>
    <row r="65" spans="1:29" ht="19.899999999999999" customHeight="1">
      <c r="A65" s="54" t="s">
        <v>108</v>
      </c>
      <c r="B65" s="35" t="s">
        <v>109</v>
      </c>
      <c r="C65" s="36">
        <v>8</v>
      </c>
      <c r="D65" s="36">
        <v>6</v>
      </c>
      <c r="E65" s="36">
        <v>1</v>
      </c>
      <c r="F65" s="36"/>
      <c r="G65" s="36"/>
      <c r="H65" s="36"/>
      <c r="I65" s="36"/>
      <c r="J65" s="37">
        <f>IF(SUM(C65:I65)=0,0,IF(SUM(C65:I65)&lt;15,"CHYBÍ",IF(SUM(C65:I65)&gt;15,"MOC",IF(SUM(C65:I65)=15,SUM(C65*10+D65*9+E65*8+F65*7+G65*6+H65*5)))))</f>
        <v>142</v>
      </c>
      <c r="K65" s="36">
        <v>4</v>
      </c>
      <c r="L65" s="36">
        <v>2</v>
      </c>
      <c r="M65" s="36">
        <v>6</v>
      </c>
      <c r="N65" s="36">
        <v>1</v>
      </c>
      <c r="O65" s="36">
        <v>2</v>
      </c>
      <c r="P65" s="36"/>
      <c r="Q65" s="36"/>
      <c r="R65" s="36"/>
      <c r="S65" s="36"/>
      <c r="T65" s="36"/>
      <c r="U65" s="36"/>
      <c r="V65" s="38">
        <f>IF(SUM(K65:U65)=0,0,IF(SUM(K65:U65)&lt;15,"CHYBÍ",IF(SUM(K65:U65)=15,SUM(K65*10+L65*9+M65*8+N65*7+O65*6+P65*5+Q65*4+R65*3+S65*2+T65*1,IF(SUM(K65:U65)&gt;15,"MOC")))))</f>
        <v>125</v>
      </c>
      <c r="W65" s="36">
        <v>70</v>
      </c>
      <c r="X65" s="39">
        <v>18.600000000000001</v>
      </c>
      <c r="Y65" s="40">
        <f>SUM(W65-X65)</f>
        <v>51.4</v>
      </c>
      <c r="Z65" s="70">
        <f>SUM(J65+V65+Y65)</f>
        <v>318.39999999999998</v>
      </c>
      <c r="AA65" s="57">
        <f>RANK(Z65,$Z$16:$Z$181)</f>
        <v>50</v>
      </c>
      <c r="AB65" s="22" t="str">
        <f>IF(AND(J65&gt;=146,J65&lt;=150),"M",IF(AND(J65&gt;=140,J65&lt;=145),"I.",IF(AND(J65&gt;=130,J65&lt;=139),"II.",IF(AND(J65&gt;=125,J65&lt;=133),"III."," "))))</f>
        <v>I.</v>
      </c>
      <c r="AC65" s="23" t="str">
        <f>IF(AND(V65&gt;=137,V65&lt;=150),"M",IF(AND(V65&gt;=131,V65&lt;=136),"I.",IF(AND(V65&gt;=125,V65&lt;=130),"II.",IF(AND(V65&gt;=116,V65&lt;=124),"III."," "))))</f>
        <v>II.</v>
      </c>
    </row>
    <row r="66" spans="1:29" ht="19.899999999999999" customHeight="1">
      <c r="A66" s="55" t="s">
        <v>110</v>
      </c>
      <c r="B66" s="41" t="s">
        <v>111</v>
      </c>
      <c r="C66" s="42">
        <v>5</v>
      </c>
      <c r="D66" s="42">
        <v>8</v>
      </c>
      <c r="E66" s="42">
        <v>1</v>
      </c>
      <c r="F66" s="42">
        <v>1</v>
      </c>
      <c r="G66" s="42"/>
      <c r="H66" s="42"/>
      <c r="I66" s="42"/>
      <c r="J66" s="43">
        <f>IF(SUM(C66:I66)=0,0,IF(SUM(C66:I66)&lt;15,"CHYBÍ",IF(SUM(C66:I66)&gt;15,"MOC",IF(SUM(C66:I66)=15,SUM(C66*10+D66*9+E66*8+F66*7+G66*6+H66*5)))))</f>
        <v>137</v>
      </c>
      <c r="K66" s="42">
        <v>3</v>
      </c>
      <c r="L66" s="42">
        <v>5</v>
      </c>
      <c r="M66" s="42">
        <v>3</v>
      </c>
      <c r="N66" s="42">
        <v>2</v>
      </c>
      <c r="O66" s="42">
        <v>1</v>
      </c>
      <c r="P66" s="42">
        <v>1</v>
      </c>
      <c r="Q66" s="42"/>
      <c r="R66" s="42"/>
      <c r="S66" s="42"/>
      <c r="T66" s="42"/>
      <c r="U66" s="42"/>
      <c r="V66" s="44">
        <f>IF(SUM(K66:U66)=0,0,IF(SUM(K66:U66)&lt;15,"CHYBÍ",IF(SUM(K66:U66)=15,SUM(K66*10+L66*9+M66*8+N66*7+O66*6+P66*5+Q66*4+R66*3+S66*2+T66*1,IF(SUM(K66:U66)&gt;15,"MOC")))))</f>
        <v>124</v>
      </c>
      <c r="W66" s="42">
        <v>78</v>
      </c>
      <c r="X66" s="45">
        <v>21.42</v>
      </c>
      <c r="Y66" s="40">
        <f>SUM(W66-X66)</f>
        <v>56.58</v>
      </c>
      <c r="Z66" s="70">
        <f>SUM(J66+V66+Y66)</f>
        <v>317.58</v>
      </c>
      <c r="AA66" s="57">
        <f>RANK(Z66,$Z$16:$Z$181)</f>
        <v>51</v>
      </c>
      <c r="AB66" s="22" t="str">
        <f>IF(AND(J66&gt;=146,J66&lt;=150),"M",IF(AND(J66&gt;=140,J66&lt;=145),"I.",IF(AND(J66&gt;=130,J66&lt;=139),"II.",IF(AND(J66&gt;=125,J66&lt;=133),"III."," "))))</f>
        <v>II.</v>
      </c>
      <c r="AC66" s="23" t="str">
        <f>IF(AND(V66&gt;=137,V66&lt;=150),"M",IF(AND(V66&gt;=131,V66&lt;=136),"I.",IF(AND(V66&gt;=125,V66&lt;=130),"II.",IF(AND(V66&gt;=116,V66&lt;=124),"III."," "))))</f>
        <v>III.</v>
      </c>
    </row>
    <row r="67" spans="1:29" ht="19.899999999999999" customHeight="1">
      <c r="A67" s="54" t="s">
        <v>112</v>
      </c>
      <c r="B67" s="35" t="s">
        <v>62</v>
      </c>
      <c r="C67" s="36">
        <v>11</v>
      </c>
      <c r="D67" s="36">
        <v>4</v>
      </c>
      <c r="E67" s="36"/>
      <c r="F67" s="36"/>
      <c r="G67" s="36"/>
      <c r="H67" s="36"/>
      <c r="I67" s="36"/>
      <c r="J67" s="37">
        <f>IF(SUM(C67:I67)=0,0,IF(SUM(C67:I67)&lt;15,"CHYBÍ",IF(SUM(C67:I67)&gt;15,"MOC",IF(SUM(C67:I67)=15,SUM(C67*10+D67*9+E67*8+F67*7+G67*6+H67*5)))))</f>
        <v>146</v>
      </c>
      <c r="K67" s="36">
        <v>5</v>
      </c>
      <c r="L67" s="36">
        <v>6</v>
      </c>
      <c r="M67" s="36">
        <v>3</v>
      </c>
      <c r="N67" s="36">
        <v>1</v>
      </c>
      <c r="O67" s="36"/>
      <c r="P67" s="36"/>
      <c r="Q67" s="36"/>
      <c r="R67" s="36"/>
      <c r="S67" s="36"/>
      <c r="T67" s="36"/>
      <c r="U67" s="36"/>
      <c r="V67" s="38">
        <f>IF(SUM(K67:U67)=0,0,IF(SUM(K67:U67)&lt;15,"CHYBÍ",IF(SUM(K67:U67)=15,SUM(K67*10+L67*9+M67*8+N67*7+O67*6+P67*5+Q67*4+R67*3+S67*2+T67*1,IF(SUM(K67:U67)&gt;15,"MOC")))))</f>
        <v>135</v>
      </c>
      <c r="W67" s="36">
        <v>59</v>
      </c>
      <c r="X67" s="39">
        <v>22.67</v>
      </c>
      <c r="Y67" s="40">
        <f>SUM(W67-X67)</f>
        <v>36.33</v>
      </c>
      <c r="Z67" s="70">
        <f>SUM(J67+V67+Y67)</f>
        <v>317.33</v>
      </c>
      <c r="AA67" s="57">
        <f>RANK(Z67,$Z$16:$Z$181)</f>
        <v>52</v>
      </c>
      <c r="AB67" s="22" t="str">
        <f>IF(AND(J67&gt;=146,J67&lt;=150),"M",IF(AND(J67&gt;=140,J67&lt;=145),"I.",IF(AND(J67&gt;=130,J67&lt;=139),"II.",IF(AND(J67&gt;=125,J67&lt;=133),"III."," "))))</f>
        <v>M</v>
      </c>
      <c r="AC67" s="23" t="str">
        <f>IF(AND(V67&gt;=137,V67&lt;=150),"M",IF(AND(V67&gt;=131,V67&lt;=136),"I.",IF(AND(V67&gt;=125,V67&lt;=130),"II.",IF(AND(V67&gt;=116,V67&lt;=124),"III."," "))))</f>
        <v>I.</v>
      </c>
    </row>
    <row r="68" spans="1:29" ht="19.899999999999999" customHeight="1">
      <c r="A68" s="54" t="s">
        <v>113</v>
      </c>
      <c r="B68" s="35" t="s">
        <v>62</v>
      </c>
      <c r="C68" s="36">
        <v>6</v>
      </c>
      <c r="D68" s="36">
        <v>7</v>
      </c>
      <c r="E68" s="36">
        <v>2</v>
      </c>
      <c r="F68" s="36"/>
      <c r="G68" s="36"/>
      <c r="H68" s="36"/>
      <c r="I68" s="36"/>
      <c r="J68" s="37">
        <f>IF(SUM(C68:I68)=0,0,IF(SUM(C68:I68)&lt;15,"CHYBÍ",IF(SUM(C68:I68)&gt;15,"MOC",IF(SUM(C68:I68)=15,SUM(C68*10+D68*9+E68*8+F68*7+G68*6+H68*5)))))</f>
        <v>139</v>
      </c>
      <c r="K68" s="36">
        <v>3</v>
      </c>
      <c r="L68" s="36">
        <v>9</v>
      </c>
      <c r="M68" s="36">
        <v>2</v>
      </c>
      <c r="N68" s="36">
        <v>1</v>
      </c>
      <c r="O68" s="36"/>
      <c r="P68" s="36"/>
      <c r="Q68" s="36"/>
      <c r="R68" s="36"/>
      <c r="S68" s="36"/>
      <c r="T68" s="36"/>
      <c r="U68" s="36"/>
      <c r="V68" s="38">
        <f>IF(SUM(K68:U68)=0,0,IF(SUM(K68:U68)&lt;15,"CHYBÍ",IF(SUM(K68:U68)=15,SUM(K68*10+L68*9+M68*8+N68*7+O68*6+P68*5+Q68*4+R68*3+S68*2+T68*1,IF(SUM(K68:U68)&gt;15,"MOC")))))</f>
        <v>134</v>
      </c>
      <c r="W68" s="36">
        <v>67</v>
      </c>
      <c r="X68" s="39">
        <v>24.26</v>
      </c>
      <c r="Y68" s="40">
        <f>SUM(W68-X68)</f>
        <v>42.739999999999995</v>
      </c>
      <c r="Z68" s="70">
        <f>SUM(J68+V68+Y68)</f>
        <v>315.74</v>
      </c>
      <c r="AA68" s="57">
        <f>RANK(Z68,$Z$16:$Z$181)</f>
        <v>53</v>
      </c>
      <c r="AB68" s="22" t="str">
        <f>IF(AND(J68&gt;=146,J68&lt;=150),"M",IF(AND(J68&gt;=140,J68&lt;=145),"I.",IF(AND(J68&gt;=130,J68&lt;=139),"II.",IF(AND(J68&gt;=125,J68&lt;=133),"III."," "))))</f>
        <v>II.</v>
      </c>
      <c r="AC68" s="23" t="str">
        <f>IF(AND(V68&gt;=137,V68&lt;=150),"M",IF(AND(V68&gt;=131,V68&lt;=136),"I.",IF(AND(V68&gt;=125,V68&lt;=130),"II.",IF(AND(V68&gt;=116,V68&lt;=124),"III."," "))))</f>
        <v>I.</v>
      </c>
    </row>
    <row r="69" spans="1:29" ht="19.899999999999999" customHeight="1">
      <c r="A69" s="54" t="s">
        <v>114</v>
      </c>
      <c r="B69" s="35" t="s">
        <v>78</v>
      </c>
      <c r="C69" s="36">
        <v>8</v>
      </c>
      <c r="D69" s="36">
        <v>6</v>
      </c>
      <c r="E69" s="36">
        <v>1</v>
      </c>
      <c r="F69" s="36"/>
      <c r="G69" s="36"/>
      <c r="H69" s="36"/>
      <c r="I69" s="36"/>
      <c r="J69" s="37">
        <f>IF(SUM(C69:I69)=0,0,IF(SUM(C69:I69)&lt;15,"CHYBÍ",IF(SUM(C69:I69)&gt;15,"MOC",IF(SUM(C69:I69)=15,SUM(C69*10+D69*9+E69*8+F69*7+G69*6+H69*5)))))</f>
        <v>142</v>
      </c>
      <c r="K69" s="36">
        <v>4</v>
      </c>
      <c r="L69" s="36">
        <v>5</v>
      </c>
      <c r="M69" s="36">
        <v>3</v>
      </c>
      <c r="N69" s="36">
        <v>1</v>
      </c>
      <c r="O69" s="36">
        <v>2</v>
      </c>
      <c r="P69" s="36"/>
      <c r="Q69" s="36"/>
      <c r="R69" s="36"/>
      <c r="S69" s="36"/>
      <c r="T69" s="36"/>
      <c r="U69" s="36"/>
      <c r="V69" s="38">
        <f>IF(SUM(K69:U69)=0,0,IF(SUM(K69:U69)&lt;15,"CHYBÍ",IF(SUM(K69:U69)=15,SUM(K69*10+L69*9+M69*8+N69*7+O69*6+P69*5+Q69*4+R69*3+S69*2+T69*1,IF(SUM(K69:U69)&gt;15,"MOC")))))</f>
        <v>128</v>
      </c>
      <c r="W69" s="36">
        <v>69</v>
      </c>
      <c r="X69" s="39">
        <v>23.53</v>
      </c>
      <c r="Y69" s="40">
        <f>SUM(W69-X69)</f>
        <v>45.47</v>
      </c>
      <c r="Z69" s="70">
        <f>SUM(J69+V69+Y69)</f>
        <v>315.47000000000003</v>
      </c>
      <c r="AA69" s="57">
        <f>RANK(Z69,$Z$16:$Z$181)</f>
        <v>54</v>
      </c>
      <c r="AB69" s="22" t="str">
        <f>IF(AND(J69&gt;=146,J69&lt;=150),"M",IF(AND(J69&gt;=140,J69&lt;=145),"I.",IF(AND(J69&gt;=130,J69&lt;=139),"II.",IF(AND(J69&gt;=125,J69&lt;=133),"III."," "))))</f>
        <v>I.</v>
      </c>
      <c r="AC69" s="23" t="str">
        <f>IF(AND(V69&gt;=137,V69&lt;=150),"M",IF(AND(V69&gt;=131,V69&lt;=136),"I.",IF(AND(V69&gt;=125,V69&lt;=130),"II.",IF(AND(V69&gt;=116,V69&lt;=124),"III."," "))))</f>
        <v>II.</v>
      </c>
    </row>
    <row r="70" spans="1:29" ht="19.899999999999999" customHeight="1">
      <c r="A70" s="54" t="s">
        <v>115</v>
      </c>
      <c r="B70" s="35" t="s">
        <v>105</v>
      </c>
      <c r="C70" s="36">
        <v>11</v>
      </c>
      <c r="D70" s="36">
        <v>4</v>
      </c>
      <c r="E70" s="36"/>
      <c r="F70" s="36"/>
      <c r="G70" s="36"/>
      <c r="H70" s="36"/>
      <c r="I70" s="36"/>
      <c r="J70" s="37">
        <f>IF(SUM(C70:I70)=0,0,IF(SUM(C70:I70)&lt;15,"CHYBÍ",IF(SUM(C70:I70)&gt;15,"MOC",IF(SUM(C70:I70)=15,SUM(C70*10+D70*9+E70*8+F70*7+G70*6+H70*5)))))</f>
        <v>146</v>
      </c>
      <c r="K70" s="36">
        <v>2</v>
      </c>
      <c r="L70" s="36">
        <v>6</v>
      </c>
      <c r="M70" s="36">
        <v>6</v>
      </c>
      <c r="N70" s="36">
        <v>1</v>
      </c>
      <c r="O70" s="36"/>
      <c r="P70" s="36"/>
      <c r="Q70" s="36"/>
      <c r="R70" s="36"/>
      <c r="S70" s="36"/>
      <c r="T70" s="36"/>
      <c r="U70" s="36"/>
      <c r="V70" s="38">
        <f>IF(SUM(K70:U70)=0,0,IF(SUM(K70:U70)&lt;15,"CHYBÍ",IF(SUM(K70:U70)=15,SUM(K70*10+L70*9+M70*8+N70*7+O70*6+P70*5+Q70*4+R70*3+S70*2+T70*1,IF(SUM(K70:U70)&gt;15,"MOC")))))</f>
        <v>129</v>
      </c>
      <c r="W70" s="36">
        <v>55</v>
      </c>
      <c r="X70" s="39">
        <v>15.27</v>
      </c>
      <c r="Y70" s="40">
        <f>SUM(W70-X70)</f>
        <v>39.730000000000004</v>
      </c>
      <c r="Z70" s="70">
        <f>SUM(J70+V70+Y70)</f>
        <v>314.73</v>
      </c>
      <c r="AA70" s="57">
        <f>RANK(Z70,$Z$16:$Z$181)</f>
        <v>55</v>
      </c>
      <c r="AB70" s="22" t="str">
        <f>IF(AND(J70&gt;=146,J70&lt;=150),"M",IF(AND(J70&gt;=140,J70&lt;=145),"I.",IF(AND(J70&gt;=130,J70&lt;=139),"II.",IF(AND(J70&gt;=125,J70&lt;=133),"III."," "))))</f>
        <v>M</v>
      </c>
      <c r="AC70" s="23" t="str">
        <f>IF(AND(V70&gt;=137,V70&lt;=150),"M",IF(AND(V70&gt;=131,V70&lt;=136),"I.",IF(AND(V70&gt;=125,V70&lt;=130),"II.",IF(AND(V70&gt;=116,V70&lt;=124),"III."," "))))</f>
        <v>II.</v>
      </c>
    </row>
    <row r="71" spans="1:29" ht="19.899999999999999" customHeight="1">
      <c r="A71" s="54" t="s">
        <v>116</v>
      </c>
      <c r="B71" s="35" t="s">
        <v>43</v>
      </c>
      <c r="C71" s="36">
        <v>8</v>
      </c>
      <c r="D71" s="36">
        <v>3</v>
      </c>
      <c r="E71" s="36">
        <v>4</v>
      </c>
      <c r="F71" s="36"/>
      <c r="G71" s="36"/>
      <c r="H71" s="36"/>
      <c r="I71" s="36"/>
      <c r="J71" s="37">
        <f>IF(SUM(C71:I71)=0,0,IF(SUM(C71:I71)&lt;15,"CHYBÍ",IF(SUM(C71:I71)&gt;15,"MOC",IF(SUM(C71:I71)=15,SUM(C71*10+D71*9+E71*8+F71*7+G71*6+H71*5)))))</f>
        <v>139</v>
      </c>
      <c r="K71" s="36">
        <v>2</v>
      </c>
      <c r="L71" s="36">
        <v>8</v>
      </c>
      <c r="M71" s="36">
        <v>1</v>
      </c>
      <c r="N71" s="36">
        <v>2</v>
      </c>
      <c r="O71" s="36"/>
      <c r="P71" s="36">
        <v>1</v>
      </c>
      <c r="Q71" s="36"/>
      <c r="R71" s="36"/>
      <c r="S71" s="36"/>
      <c r="T71" s="36"/>
      <c r="U71" s="36">
        <v>1</v>
      </c>
      <c r="V71" s="38">
        <f>IF(SUM(K71:U71)=0,0,IF(SUM(K71:U71)&lt;15,"CHYBÍ",IF(SUM(K71:U71)=15,SUM(K71*10+L71*9+M71*8+N71*7+O71*6+P71*5+Q71*4+R71*3+S71*2+T71*1,IF(SUM(K71:U71)&gt;15,"MOC")))))</f>
        <v>119</v>
      </c>
      <c r="W71" s="36">
        <v>70</v>
      </c>
      <c r="X71" s="39">
        <v>13.48</v>
      </c>
      <c r="Y71" s="40">
        <f>SUM(W71-X71)</f>
        <v>56.519999999999996</v>
      </c>
      <c r="Z71" s="70">
        <f>SUM(J71+V71+Y71)</f>
        <v>314.52</v>
      </c>
      <c r="AA71" s="57">
        <f>RANK(Z71,$Z$16:$Z$181)</f>
        <v>56</v>
      </c>
      <c r="AB71" s="22" t="str">
        <f>IF(AND(J71&gt;=146,J71&lt;=150),"M",IF(AND(J71&gt;=140,J71&lt;=145),"I.",IF(AND(J71&gt;=130,J71&lt;=139),"II.",IF(AND(J71&gt;=125,J71&lt;=133),"III."," "))))</f>
        <v>II.</v>
      </c>
      <c r="AC71" s="23" t="str">
        <f>IF(AND(V71&gt;=137,V71&lt;=150),"M",IF(AND(V71&gt;=131,V71&lt;=136),"I.",IF(AND(V71&gt;=125,V71&lt;=130),"II.",IF(AND(V71&gt;=116,V71&lt;=124),"III."," "))))</f>
        <v>III.</v>
      </c>
    </row>
    <row r="72" spans="1:29" ht="19.899999999999999" customHeight="1">
      <c r="A72" s="54" t="s">
        <v>117</v>
      </c>
      <c r="B72" s="35" t="s">
        <v>69</v>
      </c>
      <c r="C72" s="36">
        <v>11</v>
      </c>
      <c r="D72" s="36">
        <v>4</v>
      </c>
      <c r="E72" s="36"/>
      <c r="F72" s="36"/>
      <c r="G72" s="36"/>
      <c r="H72" s="36"/>
      <c r="I72" s="36"/>
      <c r="J72" s="37">
        <f>IF(SUM(C72:I72)=0,0,IF(SUM(C72:I72)&lt;15,"CHYBÍ",IF(SUM(C72:I72)&gt;15,"MOC",IF(SUM(C72:I72)=15,SUM(C72*10+D72*9+E72*8+F72*7+G72*6+H72*5)))))</f>
        <v>146</v>
      </c>
      <c r="K72" s="36">
        <v>2</v>
      </c>
      <c r="L72" s="36">
        <v>6</v>
      </c>
      <c r="M72" s="36">
        <v>1</v>
      </c>
      <c r="N72" s="36">
        <v>4</v>
      </c>
      <c r="O72" s="36">
        <v>2</v>
      </c>
      <c r="P72" s="36"/>
      <c r="Q72" s="36"/>
      <c r="R72" s="36"/>
      <c r="S72" s="36"/>
      <c r="T72" s="36"/>
      <c r="U72" s="36"/>
      <c r="V72" s="38">
        <f>IF(SUM(K72:U72)=0,0,IF(SUM(K72:U72)&lt;15,"CHYBÍ",IF(SUM(K72:U72)=15,SUM(K72*10+L72*9+M72*8+N72*7+O72*6+P72*5+Q72*4+R72*3+S72*2+T72*1,IF(SUM(K72:U72)&gt;15,"MOC")))))</f>
        <v>122</v>
      </c>
      <c r="W72" s="36">
        <f>1*9+2*8+3*7+1*6+1*4+1*3+1*2</f>
        <v>61</v>
      </c>
      <c r="X72" s="39">
        <v>18.48</v>
      </c>
      <c r="Y72" s="40">
        <f>SUM(W72-X72)</f>
        <v>42.519999999999996</v>
      </c>
      <c r="Z72" s="70">
        <f>SUM(J72+V72+Y72)</f>
        <v>310.52</v>
      </c>
      <c r="AA72" s="57">
        <f>RANK(Z72,$Z$16:$Z$181)</f>
        <v>57</v>
      </c>
      <c r="AB72" s="22" t="str">
        <f>IF(AND(J72&gt;=146,J72&lt;=150),"M",IF(AND(J72&gt;=140,J72&lt;=145),"I.",IF(AND(J72&gt;=130,J72&lt;=139),"II.",IF(AND(J72&gt;=125,J72&lt;=133),"III."," "))))</f>
        <v>M</v>
      </c>
      <c r="AC72" s="23" t="str">
        <f>IF(AND(V72&gt;=137,V72&lt;=150),"M",IF(AND(V72&gt;=131,V72&lt;=136),"I.",IF(AND(V72&gt;=125,V72&lt;=130),"II.",IF(AND(V72&gt;=116,V72&lt;=124),"III."," "))))</f>
        <v>III.</v>
      </c>
    </row>
    <row r="73" spans="1:29" ht="19.899999999999999" customHeight="1">
      <c r="A73" s="55" t="s">
        <v>118</v>
      </c>
      <c r="B73" s="41" t="s">
        <v>119</v>
      </c>
      <c r="C73" s="42">
        <v>8</v>
      </c>
      <c r="D73" s="42">
        <v>5</v>
      </c>
      <c r="E73" s="42">
        <v>1</v>
      </c>
      <c r="F73" s="42">
        <v>1</v>
      </c>
      <c r="G73" s="42"/>
      <c r="H73" s="42"/>
      <c r="I73" s="42"/>
      <c r="J73" s="43">
        <f>IF(SUM(C73:I73)=0,0,IF(SUM(C73:I73)&lt;15,"CHYBÍ",IF(SUM(C73:I73)&gt;15,"MOC",IF(SUM(C73:I73)=15,SUM(C73*10+D73*9+E73*8+F73*7+G73*6+H73*5)))))</f>
        <v>140</v>
      </c>
      <c r="K73" s="42">
        <v>1</v>
      </c>
      <c r="L73" s="42">
        <v>7</v>
      </c>
      <c r="M73" s="42">
        <v>1</v>
      </c>
      <c r="N73" s="42">
        <v>3</v>
      </c>
      <c r="O73" s="42">
        <v>2</v>
      </c>
      <c r="P73" s="42">
        <v>1</v>
      </c>
      <c r="Q73" s="42"/>
      <c r="R73" s="42"/>
      <c r="S73" s="42"/>
      <c r="T73" s="42"/>
      <c r="U73" s="42"/>
      <c r="V73" s="44">
        <f>IF(SUM(K73:U73)=0,0,IF(SUM(K73:U73)&lt;15,"CHYBÍ",IF(SUM(K73:U73)=15,SUM(K73*10+L73*9+M73*8+N73*7+O73*6+P73*5+Q73*4+R73*3+S73*2+T73*1,IF(SUM(K73:U73)&gt;15,"MOC")))))</f>
        <v>119</v>
      </c>
      <c r="W73" s="42">
        <v>72</v>
      </c>
      <c r="X73" s="45">
        <v>21.38</v>
      </c>
      <c r="Y73" s="40">
        <f>SUM(W73-X73)</f>
        <v>50.620000000000005</v>
      </c>
      <c r="Z73" s="70">
        <f>SUM(J73+V73+Y73)</f>
        <v>309.62</v>
      </c>
      <c r="AA73" s="57">
        <f>RANK(Z73,$Z$16:$Z$181)</f>
        <v>58</v>
      </c>
      <c r="AB73" s="22" t="str">
        <f>IF(AND(J73&gt;=146,J73&lt;=150),"M",IF(AND(J73&gt;=140,J73&lt;=145),"I.",IF(AND(J73&gt;=130,J73&lt;=139),"II.",IF(AND(J73&gt;=125,J73&lt;=133),"III."," "))))</f>
        <v>I.</v>
      </c>
      <c r="AC73" s="23" t="str">
        <f>IF(AND(V73&gt;=137,V73&lt;=150),"M",IF(AND(V73&gt;=131,V73&lt;=136),"I.",IF(AND(V73&gt;=125,V73&lt;=130),"II.",IF(AND(V73&gt;=116,V73&lt;=124),"III."," "))))</f>
        <v>III.</v>
      </c>
    </row>
    <row r="74" spans="1:29" ht="19.899999999999999" customHeight="1">
      <c r="A74" s="54" t="s">
        <v>120</v>
      </c>
      <c r="B74" s="35" t="s">
        <v>78</v>
      </c>
      <c r="C74" s="36">
        <v>8</v>
      </c>
      <c r="D74" s="36">
        <v>6</v>
      </c>
      <c r="E74" s="36">
        <v>1</v>
      </c>
      <c r="F74" s="36"/>
      <c r="G74" s="36"/>
      <c r="H74" s="36"/>
      <c r="I74" s="36"/>
      <c r="J74" s="37">
        <f>IF(SUM(C74:I74)=0,0,IF(SUM(C74:I74)&lt;15,"CHYBÍ",IF(SUM(C74:I74)&gt;15,"MOC",IF(SUM(C74:I74)=15,SUM(C74*10+D74*9+E74*8+F74*7+G74*6+H74*5)))))</f>
        <v>142</v>
      </c>
      <c r="K74" s="36"/>
      <c r="L74" s="36">
        <v>3</v>
      </c>
      <c r="M74" s="36">
        <v>7</v>
      </c>
      <c r="N74" s="36"/>
      <c r="O74" s="36">
        <v>4</v>
      </c>
      <c r="P74" s="36">
        <v>1</v>
      </c>
      <c r="Q74" s="36"/>
      <c r="R74" s="36"/>
      <c r="S74" s="36"/>
      <c r="T74" s="36"/>
      <c r="U74" s="36"/>
      <c r="V74" s="38">
        <f>IF(SUM(K74:U74)=0,0,IF(SUM(K74:U74)&lt;15,"CHYBÍ",IF(SUM(K74:U74)=15,SUM(K74*10+L74*9+M74*8+N74*7+O74*6+P74*5+Q74*4+R74*3+S74*2+T74*1,IF(SUM(K74:U74)&gt;15,"MOC")))))</f>
        <v>112</v>
      </c>
      <c r="W74" s="36">
        <v>72</v>
      </c>
      <c r="X74" s="39">
        <v>18.47</v>
      </c>
      <c r="Y74" s="40">
        <f>SUM(W74-X74)</f>
        <v>53.53</v>
      </c>
      <c r="Z74" s="70">
        <f>SUM(J74+V74+Y74)</f>
        <v>307.52999999999997</v>
      </c>
      <c r="AA74" s="57">
        <f>RANK(Z74,$Z$16:$Z$181)</f>
        <v>59</v>
      </c>
      <c r="AB74" s="22" t="str">
        <f>IF(AND(J74&gt;=146,J74&lt;=150),"M",IF(AND(J74&gt;=140,J74&lt;=145),"I.",IF(AND(J74&gt;=130,J74&lt;=139),"II.",IF(AND(J74&gt;=125,J74&lt;=133),"III."," "))))</f>
        <v>I.</v>
      </c>
      <c r="AC74" s="23" t="str">
        <f>IF(AND(V74&gt;=137,V74&lt;=150),"M",IF(AND(V74&gt;=131,V74&lt;=136),"I.",IF(AND(V74&gt;=125,V74&lt;=130),"II.",IF(AND(V74&gt;=116,V74&lt;=124),"III."," "))))</f>
        <v xml:space="preserve"> </v>
      </c>
    </row>
    <row r="75" spans="1:29" ht="19.899999999999999" customHeight="1">
      <c r="A75" s="55" t="s">
        <v>121</v>
      </c>
      <c r="B75" s="41" t="s">
        <v>111</v>
      </c>
      <c r="C75" s="42">
        <v>8</v>
      </c>
      <c r="D75" s="42">
        <v>5</v>
      </c>
      <c r="E75" s="42">
        <v>2</v>
      </c>
      <c r="F75" s="42"/>
      <c r="G75" s="42"/>
      <c r="H75" s="42"/>
      <c r="I75" s="42"/>
      <c r="J75" s="43">
        <f>IF(SUM(C75:I75)=0,0,IF(SUM(C75:I75)&lt;15,"CHYBÍ",IF(SUM(C75:I75)&gt;15,"MOC",IF(SUM(C75:I75)=15,SUM(C75*10+D75*9+E75*8+F75*7+G75*6+H75*5)))))</f>
        <v>141</v>
      </c>
      <c r="K75" s="42">
        <v>5</v>
      </c>
      <c r="L75" s="42">
        <v>3</v>
      </c>
      <c r="M75" s="42">
        <v>3</v>
      </c>
      <c r="N75" s="42">
        <v>1</v>
      </c>
      <c r="O75" s="42">
        <v>3</v>
      </c>
      <c r="P75" s="42"/>
      <c r="Q75" s="42"/>
      <c r="R75" s="42"/>
      <c r="S75" s="42"/>
      <c r="T75" s="42"/>
      <c r="U75" s="42"/>
      <c r="V75" s="44">
        <f>IF(SUM(K75:U75)=0,0,IF(SUM(K75:U75)&lt;15,"CHYBÍ",IF(SUM(K75:U75)=15,SUM(K75*10+L75*9+M75*8+N75*7+O75*6+P75*5+Q75*4+R75*3+S75*2+T75*1,IF(SUM(K75:U75)&gt;15,"MOC")))))</f>
        <v>126</v>
      </c>
      <c r="W75" s="42">
        <v>73</v>
      </c>
      <c r="X75" s="45">
        <v>32.85</v>
      </c>
      <c r="Y75" s="40">
        <f>SUM(W75-X75)</f>
        <v>40.15</v>
      </c>
      <c r="Z75" s="70">
        <f>SUM(J75+V75+Y75)</f>
        <v>307.14999999999998</v>
      </c>
      <c r="AA75" s="57">
        <f>RANK(Z75,$Z$16:$Z$181)</f>
        <v>60</v>
      </c>
      <c r="AB75" s="22" t="str">
        <f>IF(AND(J75&gt;=146,J75&lt;=150),"M",IF(AND(J75&gt;=140,J75&lt;=145),"I.",IF(AND(J75&gt;=130,J75&lt;=139),"II.",IF(AND(J75&gt;=125,J75&lt;=133),"III."," "))))</f>
        <v>I.</v>
      </c>
      <c r="AC75" s="23" t="str">
        <f>IF(AND(V75&gt;=137,V75&lt;=150),"M",IF(AND(V75&gt;=131,V75&lt;=136),"I.",IF(AND(V75&gt;=125,V75&lt;=130),"II.",IF(AND(V75&gt;=116,V75&lt;=124),"III."," "))))</f>
        <v>II.</v>
      </c>
    </row>
    <row r="76" spans="1:29" ht="19.899999999999999" customHeight="1">
      <c r="A76" s="54" t="s">
        <v>122</v>
      </c>
      <c r="B76" s="35" t="s">
        <v>75</v>
      </c>
      <c r="C76" s="36">
        <v>7</v>
      </c>
      <c r="D76" s="36">
        <v>4</v>
      </c>
      <c r="E76" s="36">
        <v>3</v>
      </c>
      <c r="F76" s="36"/>
      <c r="G76" s="36">
        <v>1</v>
      </c>
      <c r="H76" s="36"/>
      <c r="I76" s="36"/>
      <c r="J76" s="37">
        <f>IF(SUM(C76:I76)=0,0,IF(SUM(C76:I76)&lt;15,"CHYBÍ",IF(SUM(C76:I76)&gt;15,"MOC",IF(SUM(C76:I76)=15,SUM(C76*10+D76*9+E76*8+F76*7+G76*6+H76*5)))))</f>
        <v>136</v>
      </c>
      <c r="K76" s="36">
        <v>1</v>
      </c>
      <c r="L76" s="36">
        <v>6</v>
      </c>
      <c r="M76" s="36">
        <v>3</v>
      </c>
      <c r="N76" s="36">
        <v>1</v>
      </c>
      <c r="O76" s="36">
        <v>2</v>
      </c>
      <c r="P76" s="36">
        <v>1</v>
      </c>
      <c r="Q76" s="36"/>
      <c r="R76" s="36"/>
      <c r="S76" s="36">
        <v>1</v>
      </c>
      <c r="T76" s="36"/>
      <c r="U76" s="36"/>
      <c r="V76" s="38">
        <f>IF(SUM(K76:U76)=0,0,IF(SUM(K76:U76)&lt;15,"CHYBÍ",IF(SUM(K76:U76)=15,SUM(K76*10+L76*9+M76*8+N76*7+O76*6+P76*5+Q76*4+R76*3+S76*2+T76*1,IF(SUM(K76:U76)&gt;15,"MOC")))))</f>
        <v>114</v>
      </c>
      <c r="W76" s="36">
        <v>68</v>
      </c>
      <c r="X76" s="39">
        <v>11.43</v>
      </c>
      <c r="Y76" s="40">
        <f>SUM(W76-X76)</f>
        <v>56.57</v>
      </c>
      <c r="Z76" s="70">
        <f>SUM(J76+V76+Y76)</f>
        <v>306.57</v>
      </c>
      <c r="AA76" s="57">
        <f>RANK(Z76,$Z$16:$Z$181)</f>
        <v>61</v>
      </c>
      <c r="AB76" s="22" t="str">
        <f>IF(AND(J76&gt;=146,J76&lt;=150),"M",IF(AND(J76&gt;=140,J76&lt;=145),"I.",IF(AND(J76&gt;=130,J76&lt;=139),"II.",IF(AND(J76&gt;=125,J76&lt;=133),"III."," "))))</f>
        <v>II.</v>
      </c>
      <c r="AC76" s="23" t="str">
        <f>IF(AND(V76&gt;=137,V76&lt;=150),"M",IF(AND(V76&gt;=131,V76&lt;=136),"I.",IF(AND(V76&gt;=125,V76&lt;=130),"II.",IF(AND(V76&gt;=116,V76&lt;=124),"III."," "))))</f>
        <v xml:space="preserve"> </v>
      </c>
    </row>
    <row r="77" spans="1:29" ht="19.899999999999999" customHeight="1">
      <c r="A77" s="54" t="s">
        <v>123</v>
      </c>
      <c r="B77" s="35" t="s">
        <v>38</v>
      </c>
      <c r="C77" s="36">
        <v>6</v>
      </c>
      <c r="D77" s="36">
        <v>6</v>
      </c>
      <c r="E77" s="36">
        <v>3</v>
      </c>
      <c r="F77" s="36"/>
      <c r="G77" s="36"/>
      <c r="H77" s="36"/>
      <c r="I77" s="36"/>
      <c r="J77" s="37">
        <f>IF(SUM(C77:I77)=0,0,IF(SUM(C77:I77)&lt;15,"CHYBÍ",IF(SUM(C77:I77)&gt;15,"MOC",IF(SUM(C77:I77)=15,SUM(C77*10+D77*9+E77*8+F77*7+G77*6+H77*5)))))</f>
        <v>138</v>
      </c>
      <c r="K77" s="36">
        <v>1</v>
      </c>
      <c r="L77" s="36">
        <v>2</v>
      </c>
      <c r="M77" s="36">
        <v>4</v>
      </c>
      <c r="N77" s="36">
        <v>5</v>
      </c>
      <c r="O77" s="36">
        <v>1</v>
      </c>
      <c r="P77" s="36">
        <v>1</v>
      </c>
      <c r="Q77" s="36"/>
      <c r="R77" s="36">
        <v>1</v>
      </c>
      <c r="S77" s="36"/>
      <c r="T77" s="36"/>
      <c r="U77" s="36"/>
      <c r="V77" s="38">
        <f>IF(SUM(K77:U77)=0,0,IF(SUM(K77:U77)&lt;15,"CHYBÍ",IF(SUM(K77:U77)=15,SUM(K77*10+L77*9+M77*8+N77*7+O77*6+P77*5+Q77*4+R77*3+S77*2+T77*1,IF(SUM(K77:U77)&gt;15,"MOC")))))</f>
        <v>109</v>
      </c>
      <c r="W77" s="36">
        <v>67</v>
      </c>
      <c r="X77" s="39">
        <v>8.61</v>
      </c>
      <c r="Y77" s="40">
        <f>SUM(W77-X77)</f>
        <v>58.39</v>
      </c>
      <c r="Z77" s="70">
        <f>SUM(J77+V77+Y77)</f>
        <v>305.39</v>
      </c>
      <c r="AA77" s="57">
        <f>RANK(Z77,$Z$16:$Z$181)</f>
        <v>62</v>
      </c>
      <c r="AB77" s="22" t="str">
        <f>IF(AND(J77&gt;=146,J77&lt;=150),"M",IF(AND(J77&gt;=140,J77&lt;=145),"I.",IF(AND(J77&gt;=130,J77&lt;=139),"II.",IF(AND(J77&gt;=125,J77&lt;=133),"III."," "))))</f>
        <v>II.</v>
      </c>
      <c r="AC77" s="23" t="str">
        <f>IF(AND(V77&gt;=137,V77&lt;=150),"M",IF(AND(V77&gt;=131,V77&lt;=136),"I.",IF(AND(V77&gt;=125,V77&lt;=130),"II.",IF(AND(V77&gt;=116,V77&lt;=124),"III."," "))))</f>
        <v xml:space="preserve"> </v>
      </c>
    </row>
    <row r="78" spans="1:29" ht="19.899999999999999" customHeight="1">
      <c r="A78" s="54" t="s">
        <v>124</v>
      </c>
      <c r="B78" s="35" t="s">
        <v>84</v>
      </c>
      <c r="C78" s="36">
        <v>12</v>
      </c>
      <c r="D78" s="36">
        <v>2</v>
      </c>
      <c r="E78" s="36">
        <v>1</v>
      </c>
      <c r="F78" s="36"/>
      <c r="G78" s="36"/>
      <c r="H78" s="36"/>
      <c r="I78" s="36"/>
      <c r="J78" s="37">
        <f>IF(SUM(C78:I78)=0,0,IF(SUM(C78:I78)&lt;15,"CHYBÍ",IF(SUM(C78:I78)&gt;15,"MOC",IF(SUM(C78:I78)=15,SUM(C78*10+D78*9+E78*8+F78*7+G78*6+H78*5)))))</f>
        <v>146</v>
      </c>
      <c r="K78" s="36">
        <v>4</v>
      </c>
      <c r="L78" s="36">
        <v>7</v>
      </c>
      <c r="M78" s="36">
        <v>2</v>
      </c>
      <c r="N78" s="36">
        <v>2</v>
      </c>
      <c r="O78" s="36"/>
      <c r="P78" s="36"/>
      <c r="Q78" s="36"/>
      <c r="R78" s="36"/>
      <c r="S78" s="36"/>
      <c r="T78" s="36"/>
      <c r="U78" s="36"/>
      <c r="V78" s="38">
        <f>IF(SUM(K78:U78)=0,0,IF(SUM(K78:U78)&lt;15,"CHYBÍ",IF(SUM(K78:U78)=15,SUM(K78*10+L78*9+M78*8+N78*7+O78*6+P78*5+Q78*4+R78*3+S78*2+T78*1,IF(SUM(K78:U78)&gt;15,"MOC")))))</f>
        <v>133</v>
      </c>
      <c r="W78" s="36">
        <f>2*8+3*7+2*6+1*4</f>
        <v>53</v>
      </c>
      <c r="X78" s="39">
        <v>27.17</v>
      </c>
      <c r="Y78" s="40">
        <f>SUM(W78-X78)</f>
        <v>25.83</v>
      </c>
      <c r="Z78" s="70">
        <f>SUM(J78+V78+Y78)</f>
        <v>304.83</v>
      </c>
      <c r="AA78" s="57">
        <f>RANK(Z78,$Z$16:$Z$181)</f>
        <v>63</v>
      </c>
      <c r="AB78" s="22" t="str">
        <f>IF(AND(J78&gt;=146,J78&lt;=150),"M",IF(AND(J78&gt;=140,J78&lt;=145),"I.",IF(AND(J78&gt;=130,J78&lt;=139),"II.",IF(AND(J78&gt;=125,J78&lt;=133),"III."," "))))</f>
        <v>M</v>
      </c>
      <c r="AC78" s="23" t="str">
        <f>IF(AND(V78&gt;=137,V78&lt;=150),"M",IF(AND(V78&gt;=131,V78&lt;=136),"I.",IF(AND(V78&gt;=125,V78&lt;=130),"II.",IF(AND(V78&gt;=116,V78&lt;=124),"III."," "))))</f>
        <v>I.</v>
      </c>
    </row>
    <row r="79" spans="1:29" ht="19.899999999999999" customHeight="1">
      <c r="A79" s="54" t="s">
        <v>125</v>
      </c>
      <c r="B79" s="35" t="s">
        <v>56</v>
      </c>
      <c r="C79" s="36">
        <v>9</v>
      </c>
      <c r="D79" s="36">
        <v>4</v>
      </c>
      <c r="E79" s="36">
        <v>1</v>
      </c>
      <c r="F79" s="36">
        <v>1</v>
      </c>
      <c r="G79" s="36"/>
      <c r="H79" s="36"/>
      <c r="I79" s="36"/>
      <c r="J79" s="37">
        <f>IF(SUM(C79:I79)=0,0,IF(SUM(C79:I79)&lt;15,"CHYBÍ",IF(SUM(C79:I79)&gt;15,"MOC",IF(SUM(C79:I79)=15,SUM(C79*10+D79*9+E79*8+F79*7+G79*6+H79*5)))))</f>
        <v>141</v>
      </c>
      <c r="K79" s="36">
        <v>3</v>
      </c>
      <c r="L79" s="36">
        <v>3</v>
      </c>
      <c r="M79" s="36">
        <v>6</v>
      </c>
      <c r="N79" s="36">
        <v>3</v>
      </c>
      <c r="O79" s="36"/>
      <c r="P79" s="36"/>
      <c r="Q79" s="36"/>
      <c r="R79" s="36"/>
      <c r="S79" s="36"/>
      <c r="T79" s="36"/>
      <c r="U79" s="36"/>
      <c r="V79" s="38">
        <f>IF(SUM(K79:U79)=0,0,IF(SUM(K79:U79)&lt;15,"CHYBÍ",IF(SUM(K79:U79)=15,SUM(K79*10+L79*9+M79*8+N79*7+O79*6+P79*5+Q79*4+R79*3+S79*2+T79*1,IF(SUM(K79:U79)&gt;15,"MOC")))))</f>
        <v>126</v>
      </c>
      <c r="W79" s="36">
        <v>60</v>
      </c>
      <c r="X79" s="39">
        <v>22.18</v>
      </c>
      <c r="Y79" s="40">
        <f>SUM(W79-X79)</f>
        <v>37.82</v>
      </c>
      <c r="Z79" s="70">
        <f>SUM(J79+V79+Y79)</f>
        <v>304.82</v>
      </c>
      <c r="AA79" s="57">
        <f>RANK(Z79,$Z$16:$Z$181)</f>
        <v>64</v>
      </c>
      <c r="AB79" s="22" t="str">
        <f>IF(AND(J79&gt;=146,J79&lt;=150),"M",IF(AND(J79&gt;=140,J79&lt;=145),"I.",IF(AND(J79&gt;=130,J79&lt;=139),"II.",IF(AND(J79&gt;=125,J79&lt;=133),"III."," "))))</f>
        <v>I.</v>
      </c>
      <c r="AC79" s="23" t="str">
        <f>IF(AND(V79&gt;=137,V79&lt;=150),"M",IF(AND(V79&gt;=131,V79&lt;=136),"I.",IF(AND(V79&gt;=125,V79&lt;=130),"II.",IF(AND(V79&gt;=116,V79&lt;=124),"III."," "))))</f>
        <v>II.</v>
      </c>
    </row>
    <row r="80" spans="1:29" ht="19.899999999999999" customHeight="1">
      <c r="A80" s="54" t="s">
        <v>126</v>
      </c>
      <c r="B80" s="35" t="s">
        <v>78</v>
      </c>
      <c r="C80" s="36">
        <v>8</v>
      </c>
      <c r="D80" s="36">
        <v>7</v>
      </c>
      <c r="E80" s="36"/>
      <c r="F80" s="36"/>
      <c r="G80" s="36"/>
      <c r="H80" s="36"/>
      <c r="I80" s="36"/>
      <c r="J80" s="37">
        <f>IF(SUM(C80:I80)=0,0,IF(SUM(C80:I80)&lt;15,"CHYBÍ",IF(SUM(C80:I80)&gt;15,"MOC",IF(SUM(C80:I80)=15,SUM(C80*10+D80*9+E80*8+F80*7+G80*6+H80*5)))))</f>
        <v>143</v>
      </c>
      <c r="K80" s="36"/>
      <c r="L80" s="36">
        <v>4</v>
      </c>
      <c r="M80" s="36">
        <v>4</v>
      </c>
      <c r="N80" s="36">
        <v>3</v>
      </c>
      <c r="O80" s="36">
        <v>3</v>
      </c>
      <c r="P80" s="36">
        <v>1</v>
      </c>
      <c r="Q80" s="36"/>
      <c r="R80" s="36"/>
      <c r="S80" s="36"/>
      <c r="T80" s="36"/>
      <c r="U80" s="36"/>
      <c r="V80" s="38">
        <f>IF(SUM(K80:U80)=0,0,IF(SUM(K80:U80)&lt;15,"CHYBÍ",IF(SUM(K80:U80)=15,SUM(K80*10+L80*9+M80*8+N80*7+O80*6+P80*5+Q80*4+R80*3+S80*2+T80*1,IF(SUM(K80:U80)&gt;15,"MOC")))))</f>
        <v>112</v>
      </c>
      <c r="W80" s="36">
        <v>68</v>
      </c>
      <c r="X80" s="39">
        <v>18.34</v>
      </c>
      <c r="Y80" s="40">
        <f>SUM(W80-X80)</f>
        <v>49.66</v>
      </c>
      <c r="Z80" s="70">
        <f>SUM(J80+V80+Y80)</f>
        <v>304.65999999999997</v>
      </c>
      <c r="AA80" s="57">
        <f>RANK(Z80,$Z$16:$Z$181)</f>
        <v>65</v>
      </c>
      <c r="AB80" s="22" t="str">
        <f>IF(AND(J80&gt;=146,J80&lt;=150),"M",IF(AND(J80&gt;=140,J80&lt;=145),"I.",IF(AND(J80&gt;=130,J80&lt;=139),"II.",IF(AND(J80&gt;=125,J80&lt;=133),"III."," "))))</f>
        <v>I.</v>
      </c>
      <c r="AC80" s="23" t="str">
        <f>IF(AND(V80&gt;=137,V80&lt;=150),"M",IF(AND(V80&gt;=131,V80&lt;=136),"I.",IF(AND(V80&gt;=125,V80&lt;=130),"II.",IF(AND(V80&gt;=116,V80&lt;=124),"III."," "))))</f>
        <v xml:space="preserve"> </v>
      </c>
    </row>
    <row r="81" spans="1:29" ht="19.899999999999999" customHeight="1">
      <c r="A81" s="54" t="s">
        <v>127</v>
      </c>
      <c r="B81" s="35" t="s">
        <v>75</v>
      </c>
      <c r="C81" s="36">
        <v>3</v>
      </c>
      <c r="D81" s="36">
        <v>8</v>
      </c>
      <c r="E81" s="36">
        <v>3</v>
      </c>
      <c r="F81" s="36">
        <v>1</v>
      </c>
      <c r="G81" s="36"/>
      <c r="H81" s="36"/>
      <c r="I81" s="36"/>
      <c r="J81" s="37">
        <f>IF(SUM(C81:I81)=0,0,IF(SUM(C81:I81)&lt;15,"CHYBÍ",IF(SUM(C81:I81)&gt;15,"MOC",IF(SUM(C81:I81)=15,SUM(C81*10+D81*9+E81*8+F81*7+G81*6+H81*5)))))</f>
        <v>133</v>
      </c>
      <c r="K81" s="36">
        <v>1</v>
      </c>
      <c r="L81" s="36">
        <v>5</v>
      </c>
      <c r="M81" s="36">
        <v>2</v>
      </c>
      <c r="N81" s="36">
        <v>3</v>
      </c>
      <c r="O81" s="36">
        <v>3</v>
      </c>
      <c r="P81" s="36"/>
      <c r="Q81" s="36">
        <v>1</v>
      </c>
      <c r="R81" s="36"/>
      <c r="S81" s="36"/>
      <c r="T81" s="36"/>
      <c r="U81" s="36"/>
      <c r="V81" s="38">
        <f>IF(SUM(K81:U81)=0,0,IF(SUM(K81:U81)&lt;15,"CHYBÍ",IF(SUM(K81:U81)=15,SUM(K81*10+L81*9+M81*8+N81*7+O81*6+P81*5+Q81*4+R81*3+S81*2+T81*1,IF(SUM(K81:U81)&gt;15,"MOC")))))</f>
        <v>114</v>
      </c>
      <c r="W81" s="36">
        <v>76</v>
      </c>
      <c r="X81" s="39">
        <v>18.52</v>
      </c>
      <c r="Y81" s="40">
        <f>SUM(W81-X81)</f>
        <v>57.480000000000004</v>
      </c>
      <c r="Z81" s="70">
        <f>SUM(J81+V81+Y81)</f>
        <v>304.48</v>
      </c>
      <c r="AA81" s="57">
        <f>RANK(Z81,$Z$16:$Z$181)</f>
        <v>66</v>
      </c>
      <c r="AB81" s="22" t="str">
        <f>IF(AND(J81&gt;=146,J81&lt;=150),"M",IF(AND(J81&gt;=140,J81&lt;=145),"I.",IF(AND(J81&gt;=130,J81&lt;=139),"II.",IF(AND(J81&gt;=125,J81&lt;=133),"III."," "))))</f>
        <v>II.</v>
      </c>
      <c r="AC81" s="23" t="str">
        <f>IF(AND(V81&gt;=137,V81&lt;=150),"M",IF(AND(V81&gt;=131,V81&lt;=136),"I.",IF(AND(V81&gt;=125,V81&lt;=130),"II.",IF(AND(V81&gt;=116,V81&lt;=124),"III."," "))))</f>
        <v xml:space="preserve"> </v>
      </c>
    </row>
    <row r="82" spans="1:29" ht="19.899999999999999" customHeight="1">
      <c r="A82" s="54" t="s">
        <v>128</v>
      </c>
      <c r="B82" s="35" t="s">
        <v>66</v>
      </c>
      <c r="C82" s="36">
        <v>5</v>
      </c>
      <c r="D82" s="36">
        <v>6</v>
      </c>
      <c r="E82" s="36">
        <v>4</v>
      </c>
      <c r="F82" s="36"/>
      <c r="G82" s="36"/>
      <c r="H82" s="36"/>
      <c r="I82" s="36"/>
      <c r="J82" s="37">
        <f>IF(SUM(C82:I82)=0,0,IF(SUM(C82:I82)&lt;15,"CHYBÍ",IF(SUM(C82:I82)&gt;15,"MOC",IF(SUM(C82:I82)=15,SUM(C82*10+D82*9+E82*8+F82*7+G82*6+H82*5)))))</f>
        <v>136</v>
      </c>
      <c r="K82" s="36">
        <v>2</v>
      </c>
      <c r="L82" s="36">
        <v>5</v>
      </c>
      <c r="M82" s="36">
        <v>2</v>
      </c>
      <c r="N82" s="36">
        <v>2</v>
      </c>
      <c r="O82" s="36">
        <v>2</v>
      </c>
      <c r="P82" s="36"/>
      <c r="Q82" s="36">
        <v>2</v>
      </c>
      <c r="R82" s="36"/>
      <c r="S82" s="36"/>
      <c r="T82" s="36"/>
      <c r="U82" s="36"/>
      <c r="V82" s="38">
        <f>IF(SUM(K82:U82)=0,0,IF(SUM(K82:U82)&lt;15,"CHYBÍ",IF(SUM(K82:U82)=15,SUM(K82*10+L82*9+M82*8+N82*7+O82*6+P82*5+Q82*4+R82*3+S82*2+T82*1,IF(SUM(K82:U82)&gt;15,"MOC")))))</f>
        <v>115</v>
      </c>
      <c r="W82" s="36">
        <v>68</v>
      </c>
      <c r="X82" s="39">
        <v>14.89</v>
      </c>
      <c r="Y82" s="40">
        <f>SUM(W82-X82)</f>
        <v>53.11</v>
      </c>
      <c r="Z82" s="70">
        <f>SUM(J82+V82+Y82)</f>
        <v>304.11</v>
      </c>
      <c r="AA82" s="57">
        <f>RANK(Z82,$Z$16:$Z$181)</f>
        <v>67</v>
      </c>
      <c r="AB82" s="22" t="str">
        <f>IF(AND(J82&gt;=146,J82&lt;=150),"M",IF(AND(J82&gt;=140,J82&lt;=145),"I.",IF(AND(J82&gt;=130,J82&lt;=139),"II.",IF(AND(J82&gt;=125,J82&lt;=133),"III."," "))))</f>
        <v>II.</v>
      </c>
      <c r="AC82" s="23" t="str">
        <f>IF(AND(V82&gt;=137,V82&lt;=150),"M",IF(AND(V82&gt;=131,V82&lt;=136),"I.",IF(AND(V82&gt;=125,V82&lt;=130),"II.",IF(AND(V82&gt;=116,V82&lt;=124),"III."," "))))</f>
        <v xml:space="preserve"> </v>
      </c>
    </row>
    <row r="83" spans="1:29" ht="19.899999999999999" customHeight="1">
      <c r="A83" s="54" t="s">
        <v>129</v>
      </c>
      <c r="B83" s="35" t="s">
        <v>109</v>
      </c>
      <c r="C83" s="36">
        <v>6</v>
      </c>
      <c r="D83" s="36">
        <v>6</v>
      </c>
      <c r="E83" s="36">
        <v>3</v>
      </c>
      <c r="F83" s="36"/>
      <c r="G83" s="36"/>
      <c r="H83" s="36"/>
      <c r="I83" s="36"/>
      <c r="J83" s="37">
        <f>IF(SUM(C83:I83)=0,0,IF(SUM(C83:I83)&lt;15,"CHYBÍ",IF(SUM(C83:I83)&gt;15,"MOC",IF(SUM(C83:I83)=15,SUM(C83*10+D83*9+E83*8+F83*7+G83*6+H83*5)))))</f>
        <v>138</v>
      </c>
      <c r="K83" s="36">
        <v>2</v>
      </c>
      <c r="L83" s="36">
        <v>4</v>
      </c>
      <c r="M83" s="36">
        <v>4</v>
      </c>
      <c r="N83" s="36">
        <v>2</v>
      </c>
      <c r="O83" s="36">
        <v>1</v>
      </c>
      <c r="P83" s="36"/>
      <c r="Q83" s="36">
        <v>1</v>
      </c>
      <c r="R83" s="36">
        <v>1</v>
      </c>
      <c r="S83" s="36"/>
      <c r="T83" s="36"/>
      <c r="U83" s="36"/>
      <c r="V83" s="38">
        <f>IF(SUM(K83:U83)=0,0,IF(SUM(K83:U83)&lt;15,"CHYBÍ",IF(SUM(K83:U83)=15,SUM(K83*10+L83*9+M83*8+N83*7+O83*6+P83*5+Q83*4+R83*3+S83*2+T83*1,IF(SUM(K83:U83)&gt;15,"MOC")))))</f>
        <v>115</v>
      </c>
      <c r="W83" s="36">
        <v>81</v>
      </c>
      <c r="X83" s="39">
        <v>29.93</v>
      </c>
      <c r="Y83" s="40">
        <f>SUM(W83-X83)</f>
        <v>51.07</v>
      </c>
      <c r="Z83" s="70">
        <f>SUM(J83+V83+Y83)</f>
        <v>304.07</v>
      </c>
      <c r="AA83" s="57">
        <f>RANK(Z83,$Z$16:$Z$181)</f>
        <v>68</v>
      </c>
      <c r="AB83" s="22" t="str">
        <f>IF(AND(J83&gt;=146,J83&lt;=150),"M",IF(AND(J83&gt;=140,J83&lt;=145),"I.",IF(AND(J83&gt;=130,J83&lt;=139),"II.",IF(AND(J83&gt;=125,J83&lt;=133),"III."," "))))</f>
        <v>II.</v>
      </c>
      <c r="AC83" s="23" t="str">
        <f>IF(AND(V83&gt;=137,V83&lt;=150),"M",IF(AND(V83&gt;=131,V83&lt;=136),"I.",IF(AND(V83&gt;=125,V83&lt;=130),"II.",IF(AND(V83&gt;=116,V83&lt;=124),"III."," "))))</f>
        <v xml:space="preserve"> </v>
      </c>
    </row>
    <row r="84" spans="1:29" ht="19.899999999999999" customHeight="1">
      <c r="A84" s="54" t="s">
        <v>130</v>
      </c>
      <c r="B84" s="35" t="s">
        <v>43</v>
      </c>
      <c r="C84" s="36">
        <v>4</v>
      </c>
      <c r="D84" s="36">
        <v>11</v>
      </c>
      <c r="E84" s="36"/>
      <c r="F84" s="36"/>
      <c r="G84" s="36"/>
      <c r="H84" s="36"/>
      <c r="I84" s="36"/>
      <c r="J84" s="37">
        <f>IF(SUM(C84:I84)=0,0,IF(SUM(C84:I84)&lt;15,"CHYBÍ",IF(SUM(C84:I84)&gt;15,"MOC",IF(SUM(C84:I84)=15,SUM(C84*10+D84*9+E84*8+F84*7+G84*6+H84*5)))))</f>
        <v>139</v>
      </c>
      <c r="K84" s="36">
        <v>3</v>
      </c>
      <c r="L84" s="36">
        <v>4</v>
      </c>
      <c r="M84" s="36">
        <v>4</v>
      </c>
      <c r="N84" s="36">
        <v>4</v>
      </c>
      <c r="O84" s="36"/>
      <c r="P84" s="36"/>
      <c r="Q84" s="36"/>
      <c r="R84" s="36"/>
      <c r="S84" s="36"/>
      <c r="T84" s="36"/>
      <c r="U84" s="36"/>
      <c r="V84" s="38">
        <f>IF(SUM(K84:U84)=0,0,IF(SUM(K84:U84)&lt;15,"CHYBÍ",IF(SUM(K84:U84)=15,SUM(K84*10+L84*9+M84*8+N84*7+O84*6+P84*5+Q84*4+R84*3+S84*2+T84*1,IF(SUM(K84:U84)&gt;15,"MOC")))))</f>
        <v>126</v>
      </c>
      <c r="W84" s="36">
        <v>59</v>
      </c>
      <c r="X84" s="39">
        <v>20.04</v>
      </c>
      <c r="Y84" s="40">
        <f>SUM(W84-X84)</f>
        <v>38.96</v>
      </c>
      <c r="Z84" s="70">
        <f>SUM(J84+V84+Y84)</f>
        <v>303.95999999999998</v>
      </c>
      <c r="AA84" s="57">
        <f>RANK(Z84,$Z$16:$Z$181)</f>
        <v>69</v>
      </c>
      <c r="AB84" s="22" t="str">
        <f>IF(AND(J84&gt;=146,J84&lt;=150),"M",IF(AND(J84&gt;=140,J84&lt;=145),"I.",IF(AND(J84&gt;=130,J84&lt;=139),"II.",IF(AND(J84&gt;=125,J84&lt;=133),"III."," "))))</f>
        <v>II.</v>
      </c>
      <c r="AC84" s="23" t="str">
        <f>IF(AND(V84&gt;=137,V84&lt;=150),"M",IF(AND(V84&gt;=131,V84&lt;=136),"I.",IF(AND(V84&gt;=125,V84&lt;=130),"II.",IF(AND(V84&gt;=116,V84&lt;=124),"III."," "))))</f>
        <v>II.</v>
      </c>
    </row>
    <row r="85" spans="1:29" ht="19.899999999999999" customHeight="1">
      <c r="A85" s="54" t="s">
        <v>131</v>
      </c>
      <c r="B85" s="35" t="s">
        <v>132</v>
      </c>
      <c r="C85" s="36">
        <v>3</v>
      </c>
      <c r="D85" s="36">
        <v>7</v>
      </c>
      <c r="E85" s="36">
        <v>2</v>
      </c>
      <c r="F85" s="36">
        <v>1</v>
      </c>
      <c r="G85" s="36">
        <v>2</v>
      </c>
      <c r="H85" s="36"/>
      <c r="I85" s="36"/>
      <c r="J85" s="37">
        <f>IF(SUM(C85:I85)=0,0,IF(SUM(C85:I85)&lt;15,"CHYBÍ",IF(SUM(C85:I85)&gt;15,"MOC",IF(SUM(C85:I85)=15,SUM(C85*10+D85*9+E85*8+F85*7+G85*6+H85*5)))))</f>
        <v>128</v>
      </c>
      <c r="K85" s="36">
        <v>2</v>
      </c>
      <c r="L85" s="36">
        <v>4</v>
      </c>
      <c r="M85" s="36">
        <v>7</v>
      </c>
      <c r="N85" s="36"/>
      <c r="O85" s="36"/>
      <c r="P85" s="36">
        <v>2</v>
      </c>
      <c r="Q85" s="36"/>
      <c r="R85" s="36"/>
      <c r="S85" s="36"/>
      <c r="T85" s="36"/>
      <c r="U85" s="36"/>
      <c r="V85" s="38">
        <f>IF(SUM(K85:U85)=0,0,IF(SUM(K85:U85)&lt;15,"CHYBÍ",IF(SUM(K85:U85)=15,SUM(K85*10+L85*9+M85*8+N85*7+O85*6+P85*5+Q85*4+R85*3+S85*2+T85*1,IF(SUM(K85:U85)&gt;15,"MOC")))))</f>
        <v>122</v>
      </c>
      <c r="W85" s="36">
        <v>70</v>
      </c>
      <c r="X85" s="39">
        <v>16.59</v>
      </c>
      <c r="Y85" s="40">
        <f>SUM(W85-X85)</f>
        <v>53.41</v>
      </c>
      <c r="Z85" s="70">
        <f>SUM(J85+V85+Y85)</f>
        <v>303.40999999999997</v>
      </c>
      <c r="AA85" s="57">
        <f>RANK(Z85,$Z$16:$Z$181)</f>
        <v>70</v>
      </c>
      <c r="AB85" s="22" t="str">
        <f>IF(AND(J85&gt;=146,J85&lt;=150),"M",IF(AND(J85&gt;=140,J85&lt;=145),"I.",IF(AND(J85&gt;=130,J85&lt;=139),"II.",IF(AND(J85&gt;=125,J85&lt;=133),"III."," "))))</f>
        <v>III.</v>
      </c>
      <c r="AC85" s="23" t="str">
        <f>IF(AND(V85&gt;=137,V85&lt;=150),"M",IF(AND(V85&gt;=131,V85&lt;=136),"I.",IF(AND(V85&gt;=125,V85&lt;=130),"II.",IF(AND(V85&gt;=116,V85&lt;=124),"III."," "))))</f>
        <v>III.</v>
      </c>
    </row>
    <row r="86" spans="1:29" ht="19.899999999999999" customHeight="1">
      <c r="A86" s="54" t="s">
        <v>133</v>
      </c>
      <c r="B86" s="35" t="s">
        <v>45</v>
      </c>
      <c r="C86" s="36">
        <v>4</v>
      </c>
      <c r="D86" s="36">
        <v>8</v>
      </c>
      <c r="E86" s="36">
        <v>2</v>
      </c>
      <c r="F86" s="36">
        <v>1</v>
      </c>
      <c r="G86" s="36"/>
      <c r="H86" s="36"/>
      <c r="I86" s="36"/>
      <c r="J86" s="37">
        <f>IF(SUM(C86:I86)=0,0,IF(SUM(C86:I86)&lt;15,"CHYBÍ",IF(SUM(C86:I86)&gt;15,"MOC",IF(SUM(C86:I86)=15,SUM(C86*10+D86*9+E86*8+F86*7+G86*6+H86*5)))))</f>
        <v>135</v>
      </c>
      <c r="K86" s="36">
        <v>2</v>
      </c>
      <c r="L86" s="36">
        <v>5</v>
      </c>
      <c r="M86" s="36">
        <v>2</v>
      </c>
      <c r="N86" s="36">
        <v>3</v>
      </c>
      <c r="O86" s="36">
        <v>3</v>
      </c>
      <c r="P86" s="36"/>
      <c r="Q86" s="36"/>
      <c r="R86" s="36"/>
      <c r="S86" s="36"/>
      <c r="T86" s="36"/>
      <c r="U86" s="36"/>
      <c r="V86" s="38">
        <f>IF(SUM(K86:U86)=0,0,IF(SUM(K86:U86)&lt;15,"CHYBÍ",IF(SUM(K86:U86)=15,SUM(K86*10+L86*9+M86*8+N86*7+O86*6+P86*5+Q86*4+R86*3+S86*2+T86*1,IF(SUM(K86:U86)&gt;15,"MOC")))))</f>
        <v>120</v>
      </c>
      <c r="W86" s="36">
        <v>62</v>
      </c>
      <c r="X86" s="39">
        <v>14.07</v>
      </c>
      <c r="Y86" s="40">
        <f>SUM(W86-X86)</f>
        <v>47.93</v>
      </c>
      <c r="Z86" s="70">
        <f>SUM(J86+V86+Y86)</f>
        <v>302.93</v>
      </c>
      <c r="AA86" s="57">
        <f>RANK(Z86,$Z$16:$Z$181)</f>
        <v>71</v>
      </c>
      <c r="AB86" s="22" t="str">
        <f>IF(AND(J86&gt;=146,J86&lt;=150),"M",IF(AND(J86&gt;=140,J86&lt;=145),"I.",IF(AND(J86&gt;=130,J86&lt;=139),"II.",IF(AND(J86&gt;=125,J86&lt;=133),"III."," "))))</f>
        <v>II.</v>
      </c>
      <c r="AC86" s="23" t="str">
        <f>IF(AND(V86&gt;=137,V86&lt;=150),"M",IF(AND(V86&gt;=131,V86&lt;=136),"I.",IF(AND(V86&gt;=125,V86&lt;=130),"II.",IF(AND(V86&gt;=116,V86&lt;=124),"III."," "))))</f>
        <v>III.</v>
      </c>
    </row>
    <row r="87" spans="1:29" ht="19.899999999999999" customHeight="1">
      <c r="A87" s="54" t="s">
        <v>134</v>
      </c>
      <c r="B87" s="35" t="s">
        <v>69</v>
      </c>
      <c r="C87" s="36">
        <v>6</v>
      </c>
      <c r="D87" s="36">
        <v>7</v>
      </c>
      <c r="E87" s="36">
        <v>2</v>
      </c>
      <c r="F87" s="36"/>
      <c r="G87" s="36"/>
      <c r="H87" s="36"/>
      <c r="I87" s="36"/>
      <c r="J87" s="37">
        <f>IF(SUM(C87:I87)=0,0,IF(SUM(C87:I87)&lt;15,"CHYBÍ",IF(SUM(C87:I87)&gt;15,"MOC",IF(SUM(C87:I87)=15,SUM(C87*10+D87*9+E87*8+F87*7+G87*6+H87*5)))))</f>
        <v>139</v>
      </c>
      <c r="K87" s="36">
        <v>4</v>
      </c>
      <c r="L87" s="36">
        <v>2</v>
      </c>
      <c r="M87" s="36">
        <v>4</v>
      </c>
      <c r="N87" s="36">
        <v>3</v>
      </c>
      <c r="O87" s="36"/>
      <c r="P87" s="36">
        <v>1</v>
      </c>
      <c r="Q87" s="36">
        <v>1</v>
      </c>
      <c r="R87" s="36"/>
      <c r="S87" s="36"/>
      <c r="T87" s="36"/>
      <c r="U87" s="36"/>
      <c r="V87" s="38">
        <f>IF(SUM(K87:U87)=0,0,IF(SUM(K87:U87)&lt;15,"CHYBÍ",IF(SUM(K87:U87)=15,SUM(K87*10+L87*9+M87*8+N87*7+O87*6+P87*5+Q87*4+R87*3+S87*2+T87*1,IF(SUM(K87:U87)&gt;15,"MOC")))))</f>
        <v>120</v>
      </c>
      <c r="W87" s="36">
        <f>3*9+2*8+1*7+2*6+1*5</f>
        <v>67</v>
      </c>
      <c r="X87" s="39">
        <v>23.54</v>
      </c>
      <c r="Y87" s="40">
        <f>SUM(W87-X87)</f>
        <v>43.46</v>
      </c>
      <c r="Z87" s="70">
        <f>SUM(J87+V87+Y87)</f>
        <v>302.45999999999998</v>
      </c>
      <c r="AA87" s="57">
        <f>RANK(Z87,$Z$16:$Z$181)</f>
        <v>72</v>
      </c>
      <c r="AB87" s="22" t="str">
        <f>IF(AND(J87&gt;=146,J87&lt;=150),"M",IF(AND(J87&gt;=140,J87&lt;=145),"I.",IF(AND(J87&gt;=130,J87&lt;=139),"II.",IF(AND(J87&gt;=125,J87&lt;=133),"III."," "))))</f>
        <v>II.</v>
      </c>
      <c r="AC87" s="23" t="str">
        <f>IF(AND(V87&gt;=137,V87&lt;=150),"M",IF(AND(V87&gt;=131,V87&lt;=136),"I.",IF(AND(V87&gt;=125,V87&lt;=130),"II.",IF(AND(V87&gt;=116,V87&lt;=124),"III."," "))))</f>
        <v>III.</v>
      </c>
    </row>
    <row r="88" spans="1:29" ht="19.899999999999999" customHeight="1">
      <c r="A88" s="54" t="s">
        <v>135</v>
      </c>
      <c r="B88" s="35" t="s">
        <v>136</v>
      </c>
      <c r="C88" s="36">
        <v>7</v>
      </c>
      <c r="D88" s="36">
        <v>6</v>
      </c>
      <c r="E88" s="36">
        <v>2</v>
      </c>
      <c r="F88" s="36"/>
      <c r="G88" s="36"/>
      <c r="H88" s="36"/>
      <c r="I88" s="36"/>
      <c r="J88" s="37">
        <f>IF(SUM(C88:I88)=0,0,IF(SUM(C88:I88)&lt;15,"CHYBÍ",IF(SUM(C88:I88)&gt;15,"MOC",IF(SUM(C88:I88)=15,SUM(C88*10+D88*9+E88*8+F88*7+G88*6+H88*5)))))</f>
        <v>140</v>
      </c>
      <c r="K88" s="36">
        <v>2</v>
      </c>
      <c r="L88" s="36">
        <v>4</v>
      </c>
      <c r="M88" s="36">
        <v>5</v>
      </c>
      <c r="N88" s="36">
        <v>3</v>
      </c>
      <c r="O88" s="36">
        <v>1</v>
      </c>
      <c r="P88" s="36"/>
      <c r="Q88" s="36"/>
      <c r="R88" s="36"/>
      <c r="S88" s="36"/>
      <c r="T88" s="36"/>
      <c r="U88" s="36"/>
      <c r="V88" s="38">
        <f>IF(SUM(K88:U88)=0,0,IF(SUM(K88:U88)&lt;15,"CHYBÍ",IF(SUM(K88:U88)=15,SUM(K88*10+L88*9+M88*8+N88*7+O88*6+P88*5+Q88*4+R88*3+S88*2+T88*1,IF(SUM(K88:U88)&gt;15,"MOC")))))</f>
        <v>123</v>
      </c>
      <c r="W88" s="36">
        <v>55</v>
      </c>
      <c r="X88" s="39">
        <v>15.97</v>
      </c>
      <c r="Y88" s="40">
        <f>SUM(W88-X88)</f>
        <v>39.03</v>
      </c>
      <c r="Z88" s="70">
        <f>SUM(J88+V88+Y88)</f>
        <v>302.02999999999997</v>
      </c>
      <c r="AA88" s="57">
        <f>RANK(Z88,$Z$16:$Z$181)</f>
        <v>73</v>
      </c>
      <c r="AB88" s="22" t="str">
        <f>IF(AND(J88&gt;=146,J88&lt;=150),"M",IF(AND(J88&gt;=140,J88&lt;=145),"I.",IF(AND(J88&gt;=130,J88&lt;=139),"II.",IF(AND(J88&gt;=125,J88&lt;=133),"III."," "))))</f>
        <v>I.</v>
      </c>
      <c r="AC88" s="23" t="str">
        <f>IF(AND(V88&gt;=137,V88&lt;=150),"M",IF(AND(V88&gt;=131,V88&lt;=136),"I.",IF(AND(V88&gt;=125,V88&lt;=130),"II.",IF(AND(V88&gt;=116,V88&lt;=124),"III."," "))))</f>
        <v>III.</v>
      </c>
    </row>
    <row r="89" spans="1:29" ht="19.899999999999999" customHeight="1">
      <c r="A89" s="54" t="s">
        <v>137</v>
      </c>
      <c r="B89" s="35" t="s">
        <v>58</v>
      </c>
      <c r="C89" s="36">
        <v>12</v>
      </c>
      <c r="D89" s="36">
        <v>2</v>
      </c>
      <c r="E89" s="36">
        <v>1</v>
      </c>
      <c r="F89" s="36"/>
      <c r="G89" s="36"/>
      <c r="H89" s="36"/>
      <c r="I89" s="36"/>
      <c r="J89" s="37">
        <f>IF(SUM(C89:I89)=0,0,IF(SUM(C89:I89)&lt;15,"CHYBÍ",IF(SUM(C89:I89)&gt;15,"MOC",IF(SUM(C89:I89)=15,SUM(C89*10+D89*9+E89*8+F89*7+G89*6+H89*5)))))</f>
        <v>146</v>
      </c>
      <c r="K89" s="36">
        <v>2</v>
      </c>
      <c r="L89" s="36">
        <v>6</v>
      </c>
      <c r="M89" s="36">
        <v>5</v>
      </c>
      <c r="N89" s="36">
        <v>1</v>
      </c>
      <c r="O89" s="36"/>
      <c r="P89" s="36">
        <v>1</v>
      </c>
      <c r="Q89" s="36"/>
      <c r="R89" s="36"/>
      <c r="S89" s="36"/>
      <c r="T89" s="36"/>
      <c r="U89" s="36"/>
      <c r="V89" s="38">
        <f>IF(SUM(K89:U89)=0,0,IF(SUM(K89:U89)&lt;15,"CHYBÍ",IF(SUM(K89:U89)=15,SUM(K89*10+L89*9+M89*8+N89*7+O89*6+P89*5+Q89*4+R89*3+S89*2+T89*1,IF(SUM(K89:U89)&gt;15,"MOC")))))</f>
        <v>126</v>
      </c>
      <c r="W89" s="36">
        <v>50</v>
      </c>
      <c r="X89" s="39">
        <v>20.49</v>
      </c>
      <c r="Y89" s="40">
        <f>SUM(W89-X89)</f>
        <v>29.51</v>
      </c>
      <c r="Z89" s="70">
        <f>SUM(J89+V89+Y89)</f>
        <v>301.51</v>
      </c>
      <c r="AA89" s="57">
        <f>RANK(Z89,$Z$16:$Z$181)</f>
        <v>74</v>
      </c>
      <c r="AB89" s="22" t="str">
        <f>IF(AND(J89&gt;=146,J89&lt;=150),"M",IF(AND(J89&gt;=140,J89&lt;=145),"I.",IF(AND(J89&gt;=130,J89&lt;=139),"II.",IF(AND(J89&gt;=125,J89&lt;=133),"III."," "))))</f>
        <v>M</v>
      </c>
      <c r="AC89" s="23" t="str">
        <f>IF(AND(V89&gt;=137,V89&lt;=150),"M",IF(AND(V89&gt;=131,V89&lt;=136),"I.",IF(AND(V89&gt;=125,V89&lt;=130),"II.",IF(AND(V89&gt;=116,V89&lt;=124),"III."," "))))</f>
        <v>II.</v>
      </c>
    </row>
    <row r="90" spans="1:29" ht="19.899999999999999" customHeight="1">
      <c r="A90" s="54" t="s">
        <v>138</v>
      </c>
      <c r="B90" s="35" t="s">
        <v>119</v>
      </c>
      <c r="C90" s="36">
        <v>4</v>
      </c>
      <c r="D90" s="36">
        <v>10</v>
      </c>
      <c r="E90" s="36">
        <v>1</v>
      </c>
      <c r="F90" s="36"/>
      <c r="G90" s="36"/>
      <c r="H90" s="36"/>
      <c r="I90" s="36"/>
      <c r="J90" s="37">
        <f>IF(SUM(C90:I90)=0,0,IF(SUM(C90:I90)&lt;15,"CHYBÍ",IF(SUM(C90:I90)&gt;15,"MOC",IF(SUM(C90:I90)=15,SUM(C90*10+D90*9+E90*8+F90*7+G90*6+H90*5)))))</f>
        <v>138</v>
      </c>
      <c r="K90" s="36">
        <v>3</v>
      </c>
      <c r="L90" s="36">
        <v>3</v>
      </c>
      <c r="M90" s="36">
        <v>3</v>
      </c>
      <c r="N90" s="36">
        <v>5</v>
      </c>
      <c r="O90" s="36"/>
      <c r="P90" s="36">
        <v>1</v>
      </c>
      <c r="Q90" s="36"/>
      <c r="R90" s="36"/>
      <c r="S90" s="36"/>
      <c r="T90" s="36"/>
      <c r="U90" s="36"/>
      <c r="V90" s="38">
        <f>IF(SUM(K90:U90)=0,0,IF(SUM(K90:U90)&lt;15,"CHYBÍ",IF(SUM(K90:U90)=15,SUM(K90*10+L90*9+M90*8+N90*7+O90*6+P90*5+Q90*4+R90*3+S90*2+T90*1,IF(SUM(K90:U90)&gt;15,"MOC")))))</f>
        <v>121</v>
      </c>
      <c r="W90" s="36">
        <v>67</v>
      </c>
      <c r="X90" s="39">
        <v>24.59</v>
      </c>
      <c r="Y90" s="40">
        <f>SUM(W90-X90)</f>
        <v>42.41</v>
      </c>
      <c r="Z90" s="70">
        <f>SUM(J90+V90+Y90)</f>
        <v>301.40999999999997</v>
      </c>
      <c r="AA90" s="57">
        <f>RANK(Z90,$Z$16:$Z$181)</f>
        <v>75</v>
      </c>
      <c r="AB90" s="22" t="str">
        <f>IF(AND(J90&gt;=146,J90&lt;=150),"M",IF(AND(J90&gt;=140,J90&lt;=145),"I.",IF(AND(J90&gt;=130,J90&lt;=139),"II.",IF(AND(J90&gt;=125,J90&lt;=133),"III."," "))))</f>
        <v>II.</v>
      </c>
      <c r="AC90" s="23" t="str">
        <f>IF(AND(V90&gt;=137,V90&lt;=150),"M",IF(AND(V90&gt;=131,V90&lt;=136),"I.",IF(AND(V90&gt;=125,V90&lt;=130),"II.",IF(AND(V90&gt;=116,V90&lt;=124),"III."," "))))</f>
        <v>III.</v>
      </c>
    </row>
    <row r="91" spans="1:29" ht="19.899999999999999" customHeight="1">
      <c r="A91" s="54" t="s">
        <v>139</v>
      </c>
      <c r="B91" s="35" t="s">
        <v>136</v>
      </c>
      <c r="C91" s="36">
        <v>4</v>
      </c>
      <c r="D91" s="36">
        <v>9</v>
      </c>
      <c r="E91" s="36">
        <v>2</v>
      </c>
      <c r="F91" s="36"/>
      <c r="G91" s="36"/>
      <c r="H91" s="36"/>
      <c r="I91" s="36"/>
      <c r="J91" s="37">
        <f>IF(SUM(C91:I91)=0,0,IF(SUM(C91:I91)&lt;15,"CHYBÍ",IF(SUM(C91:I91)&gt;15,"MOC",IF(SUM(C91:I91)=15,SUM(C91*10+D91*9+E91*8+F91*7+G91*6+H91*5)))))</f>
        <v>137</v>
      </c>
      <c r="K91" s="36">
        <v>1</v>
      </c>
      <c r="L91" s="36">
        <v>3</v>
      </c>
      <c r="M91" s="36">
        <v>3</v>
      </c>
      <c r="N91" s="36">
        <v>4</v>
      </c>
      <c r="O91" s="36">
        <v>3</v>
      </c>
      <c r="P91" s="36">
        <v>1</v>
      </c>
      <c r="Q91" s="36"/>
      <c r="R91" s="36"/>
      <c r="S91" s="36"/>
      <c r="T91" s="36"/>
      <c r="U91" s="36"/>
      <c r="V91" s="38">
        <f>IF(SUM(K91:U91)=0,0,IF(SUM(K91:U91)&lt;15,"CHYBÍ",IF(SUM(K91:U91)=15,SUM(K91*10+L91*9+M91*8+N91*7+O91*6+P91*5+Q91*4+R91*3+S91*2+T91*1,IF(SUM(K91:U91)&gt;15,"MOC")))))</f>
        <v>112</v>
      </c>
      <c r="W91" s="36">
        <v>63</v>
      </c>
      <c r="X91" s="39">
        <v>10.81</v>
      </c>
      <c r="Y91" s="40">
        <f>SUM(W91-X91)</f>
        <v>52.19</v>
      </c>
      <c r="Z91" s="70">
        <f>SUM(J91+V91+Y91)</f>
        <v>301.19</v>
      </c>
      <c r="AA91" s="57">
        <f>RANK(Z91,$Z$16:$Z$181)</f>
        <v>76</v>
      </c>
      <c r="AB91" s="22" t="str">
        <f>IF(AND(J91&gt;=146,J91&lt;=150),"M",IF(AND(J91&gt;=140,J91&lt;=145),"I.",IF(AND(J91&gt;=130,J91&lt;=139),"II.",IF(AND(J91&gt;=125,J91&lt;=133),"III."," "))))</f>
        <v>II.</v>
      </c>
      <c r="AC91" s="23" t="str">
        <f>IF(AND(V91&gt;=137,V91&lt;=150),"M",IF(AND(V91&gt;=131,V91&lt;=136),"I.",IF(AND(V91&gt;=125,V91&lt;=130),"II.",IF(AND(V91&gt;=116,V91&lt;=124),"III."," "))))</f>
        <v xml:space="preserve"> </v>
      </c>
    </row>
    <row r="92" spans="1:29" ht="19.899999999999999" customHeight="1">
      <c r="A92" s="54" t="s">
        <v>140</v>
      </c>
      <c r="B92" s="35" t="s">
        <v>69</v>
      </c>
      <c r="C92" s="36">
        <v>7</v>
      </c>
      <c r="D92" s="36">
        <v>5</v>
      </c>
      <c r="E92" s="36">
        <v>2</v>
      </c>
      <c r="F92" s="36">
        <v>1</v>
      </c>
      <c r="G92" s="36"/>
      <c r="H92" s="36"/>
      <c r="I92" s="36"/>
      <c r="J92" s="37">
        <f>IF(SUM(C92:I92)=0,0,IF(SUM(C92:I92)&lt;15,"CHYBÍ",IF(SUM(C92:I92)&gt;15,"MOC",IF(SUM(C92:I92)=15,SUM(C92*10+D92*9+E92*8+F92*7+G92*6+H92*5)))))</f>
        <v>138</v>
      </c>
      <c r="K92" s="36">
        <v>2</v>
      </c>
      <c r="L92" s="36">
        <v>3</v>
      </c>
      <c r="M92" s="36">
        <v>5</v>
      </c>
      <c r="N92" s="36">
        <v>2</v>
      </c>
      <c r="O92" s="36">
        <v>1</v>
      </c>
      <c r="P92" s="36"/>
      <c r="Q92" s="36">
        <v>1</v>
      </c>
      <c r="R92" s="36"/>
      <c r="S92" s="36"/>
      <c r="T92" s="36">
        <v>1</v>
      </c>
      <c r="U92" s="36"/>
      <c r="V92" s="38">
        <f>IF(SUM(K92:U92)=0,0,IF(SUM(K92:U92)&lt;15,"CHYBÍ",IF(SUM(K92:U92)=15,SUM(K92*10+L92*9+M92*8+N92*7+O92*6+P92*5+Q92*4+R92*3+S92*2+T92*1,IF(SUM(K92:U92)&gt;15,"MOC")))))</f>
        <v>112</v>
      </c>
      <c r="W92" s="36">
        <f>1*10+2*9+1*8+2*7+1*6+1*4+1*2</f>
        <v>62</v>
      </c>
      <c r="X92" s="39">
        <v>11.96</v>
      </c>
      <c r="Y92" s="40">
        <f>SUM(W92-X92)</f>
        <v>50.04</v>
      </c>
      <c r="Z92" s="70">
        <f>SUM(J92+V92+Y92)</f>
        <v>300.04000000000002</v>
      </c>
      <c r="AA92" s="57">
        <f>RANK(Z92,$Z$16:$Z$181)</f>
        <v>77</v>
      </c>
      <c r="AB92" s="22" t="str">
        <f>IF(AND(J92&gt;=146,J92&lt;=150),"M",IF(AND(J92&gt;=140,J92&lt;=145),"I.",IF(AND(J92&gt;=130,J92&lt;=139),"II.",IF(AND(J92&gt;=125,J92&lt;=133),"III."," "))))</f>
        <v>II.</v>
      </c>
      <c r="AC92" s="23" t="str">
        <f>IF(AND(V92&gt;=137,V92&lt;=150),"M",IF(AND(V92&gt;=131,V92&lt;=136),"I.",IF(AND(V92&gt;=125,V92&lt;=130),"II.",IF(AND(V92&gt;=116,V92&lt;=124),"III."," "))))</f>
        <v xml:space="preserve"> </v>
      </c>
    </row>
    <row r="93" spans="1:29" ht="19.899999999999999" customHeight="1">
      <c r="A93" s="54" t="s">
        <v>141</v>
      </c>
      <c r="B93" s="35" t="s">
        <v>142</v>
      </c>
      <c r="C93" s="36">
        <v>10</v>
      </c>
      <c r="D93" s="36">
        <v>5</v>
      </c>
      <c r="E93" s="36"/>
      <c r="F93" s="36"/>
      <c r="G93" s="36"/>
      <c r="H93" s="36"/>
      <c r="I93" s="36"/>
      <c r="J93" s="37">
        <f>IF(SUM(C93:I93)=0,0,IF(SUM(C93:I93)&lt;15,"CHYBÍ",IF(SUM(C93:I93)&gt;15,"MOC",IF(SUM(C93:I93)=15,SUM(C93*10+D93*9+E93*8+F93*7+G93*6+H93*5)))))</f>
        <v>145</v>
      </c>
      <c r="K93" s="36">
        <v>4</v>
      </c>
      <c r="L93" s="36">
        <v>5</v>
      </c>
      <c r="M93" s="36">
        <v>6</v>
      </c>
      <c r="N93" s="36"/>
      <c r="O93" s="36"/>
      <c r="P93" s="36"/>
      <c r="Q93" s="36"/>
      <c r="R93" s="36"/>
      <c r="S93" s="36"/>
      <c r="T93" s="36"/>
      <c r="U93" s="36"/>
      <c r="V93" s="38">
        <f>IF(SUM(K93:U93)=0,0,IF(SUM(K93:U93)&lt;15,"CHYBÍ",IF(SUM(K93:U93)=15,SUM(K93*10+L93*9+M93*8+N93*7+O93*6+P93*5+Q93*4+R93*3+S93*2+T93*1,IF(SUM(K93:U93)&gt;15,"MOC")))))</f>
        <v>133</v>
      </c>
      <c r="W93" s="36">
        <v>41</v>
      </c>
      <c r="X93" s="39">
        <v>19.11</v>
      </c>
      <c r="Y93" s="40">
        <f>SUM(W93-X93)</f>
        <v>21.89</v>
      </c>
      <c r="Z93" s="70">
        <f>SUM(J93+V93+Y93)</f>
        <v>299.89</v>
      </c>
      <c r="AA93" s="57">
        <f>RANK(Z93,$Z$16:$Z$181)</f>
        <v>78</v>
      </c>
      <c r="AB93" s="22" t="str">
        <f>IF(AND(J93&gt;=146,J93&lt;=150),"M",IF(AND(J93&gt;=140,J93&lt;=145),"I.",IF(AND(J93&gt;=130,J93&lt;=139),"II.",IF(AND(J93&gt;=125,J93&lt;=133),"III."," "))))</f>
        <v>I.</v>
      </c>
      <c r="AC93" s="23" t="str">
        <f>IF(AND(V93&gt;=137,V93&lt;=150),"M",IF(AND(V93&gt;=131,V93&lt;=136),"I.",IF(AND(V93&gt;=125,V93&lt;=130),"II.",IF(AND(V93&gt;=116,V93&lt;=124),"III."," "))))</f>
        <v>I.</v>
      </c>
    </row>
    <row r="94" spans="1:29" ht="19.899999999999999" customHeight="1">
      <c r="A94" s="54" t="s">
        <v>143</v>
      </c>
      <c r="B94" s="35" t="s">
        <v>43</v>
      </c>
      <c r="C94" s="36">
        <v>8</v>
      </c>
      <c r="D94" s="36">
        <v>5</v>
      </c>
      <c r="E94" s="36">
        <v>2</v>
      </c>
      <c r="F94" s="36"/>
      <c r="G94" s="36"/>
      <c r="H94" s="36"/>
      <c r="I94" s="36"/>
      <c r="J94" s="37">
        <f>IF(SUM(C94:I94)=0,0,IF(SUM(C94:I94)&lt;15,"CHYBÍ",IF(SUM(C94:I94)&gt;15,"MOC",IF(SUM(C94:I94)=15,SUM(C94*10+D94*9+E94*8+F94*7+G94*6+H94*5)))))</f>
        <v>141</v>
      </c>
      <c r="K94" s="36">
        <v>3</v>
      </c>
      <c r="L94" s="36">
        <v>6</v>
      </c>
      <c r="M94" s="36">
        <v>4</v>
      </c>
      <c r="N94" s="36">
        <v>2</v>
      </c>
      <c r="O94" s="36"/>
      <c r="P94" s="36"/>
      <c r="Q94" s="36"/>
      <c r="R94" s="36"/>
      <c r="S94" s="36"/>
      <c r="T94" s="36"/>
      <c r="U94" s="36"/>
      <c r="V94" s="38">
        <f>IF(SUM(K94:U94)=0,0,IF(SUM(K94:U94)&lt;15,"CHYBÍ",IF(SUM(K94:U94)=15,SUM(K94*10+L94*9+M94*8+N94*7+O94*6+P94*5+Q94*4+R94*3+S94*2+T94*1,IF(SUM(K94:U94)&gt;15,"MOC")))))</f>
        <v>130</v>
      </c>
      <c r="W94" s="36">
        <v>43</v>
      </c>
      <c r="X94" s="39">
        <v>14.28</v>
      </c>
      <c r="Y94" s="40">
        <f>SUM(W94-X94)</f>
        <v>28.72</v>
      </c>
      <c r="Z94" s="70">
        <f>SUM(J94+V94+Y94)</f>
        <v>299.72000000000003</v>
      </c>
      <c r="AA94" s="57">
        <f>RANK(Z94,$Z$16:$Z$181)</f>
        <v>79</v>
      </c>
      <c r="AB94" s="22" t="str">
        <f>IF(AND(J94&gt;=146,J94&lt;=150),"M",IF(AND(J94&gt;=140,J94&lt;=145),"I.",IF(AND(J94&gt;=130,J94&lt;=139),"II.",IF(AND(J94&gt;=125,J94&lt;=133),"III."," "))))</f>
        <v>I.</v>
      </c>
      <c r="AC94" s="23" t="str">
        <f>IF(AND(V94&gt;=137,V94&lt;=150),"M",IF(AND(V94&gt;=131,V94&lt;=136),"I.",IF(AND(V94&gt;=125,V94&lt;=130),"II.",IF(AND(V94&gt;=116,V94&lt;=124),"III."," "))))</f>
        <v>II.</v>
      </c>
    </row>
    <row r="95" spans="1:29" ht="19.899999999999999" customHeight="1">
      <c r="A95" s="54" t="s">
        <v>144</v>
      </c>
      <c r="B95" s="35" t="s">
        <v>97</v>
      </c>
      <c r="C95" s="36">
        <v>10</v>
      </c>
      <c r="D95" s="36">
        <v>5</v>
      </c>
      <c r="E95" s="36"/>
      <c r="F95" s="36"/>
      <c r="G95" s="36"/>
      <c r="H95" s="36"/>
      <c r="I95" s="36"/>
      <c r="J95" s="37">
        <f>IF(SUM(C95:I95)=0,0,IF(SUM(C95:I95)&lt;15,"CHYBÍ",IF(SUM(C95:I95)&gt;15,"MOC",IF(SUM(C95:I95)=15,SUM(C95*10+D95*9+E95*8+F95*7+G95*6+H95*5)))))</f>
        <v>145</v>
      </c>
      <c r="K95" s="36">
        <v>3</v>
      </c>
      <c r="L95" s="36">
        <v>4</v>
      </c>
      <c r="M95" s="36">
        <v>4</v>
      </c>
      <c r="N95" s="36">
        <v>1</v>
      </c>
      <c r="O95" s="36">
        <v>2</v>
      </c>
      <c r="P95" s="36"/>
      <c r="Q95" s="36">
        <v>1</v>
      </c>
      <c r="R95" s="36"/>
      <c r="S95" s="36"/>
      <c r="T95" s="36"/>
      <c r="U95" s="36"/>
      <c r="V95" s="38">
        <f>IF(SUM(K95:U95)=0,0,IF(SUM(K95:U95)&lt;15,"CHYBÍ",IF(SUM(K95:U95)=15,SUM(K95*10+L95*9+M95*8+N95*7+O95*6+P95*5+Q95*4+R95*3+S95*2+T95*1,IF(SUM(K95:U95)&gt;15,"MOC")))))</f>
        <v>121</v>
      </c>
      <c r="W95" s="36">
        <v>64</v>
      </c>
      <c r="X95" s="39">
        <v>30.95</v>
      </c>
      <c r="Y95" s="40">
        <f>SUM(W95-X95)</f>
        <v>33.049999999999997</v>
      </c>
      <c r="Z95" s="70">
        <f>SUM(J95+V95+Y95)</f>
        <v>299.05</v>
      </c>
      <c r="AA95" s="57">
        <f>RANK(Z95,$Z$16:$Z$181)</f>
        <v>80</v>
      </c>
      <c r="AB95" s="22" t="str">
        <f>IF(AND(J95&gt;=146,J95&lt;=150),"M",IF(AND(J95&gt;=140,J95&lt;=145),"I.",IF(AND(J95&gt;=130,J95&lt;=139),"II.",IF(AND(J95&gt;=125,J95&lt;=133),"III."," "))))</f>
        <v>I.</v>
      </c>
      <c r="AC95" s="23" t="str">
        <f>IF(AND(V95&gt;=137,V95&lt;=150),"M",IF(AND(V95&gt;=131,V95&lt;=136),"I.",IF(AND(V95&gt;=125,V95&lt;=130),"II.",IF(AND(V95&gt;=116,V95&lt;=124),"III."," "))))</f>
        <v>III.</v>
      </c>
    </row>
    <row r="96" spans="1:29" ht="19.899999999999999" customHeight="1">
      <c r="A96" s="55" t="s">
        <v>145</v>
      </c>
      <c r="B96" s="41" t="s">
        <v>73</v>
      </c>
      <c r="C96" s="42">
        <v>7</v>
      </c>
      <c r="D96" s="42">
        <v>7</v>
      </c>
      <c r="E96" s="42">
        <v>1</v>
      </c>
      <c r="F96" s="42"/>
      <c r="G96" s="42"/>
      <c r="H96" s="42"/>
      <c r="I96" s="42"/>
      <c r="J96" s="43">
        <f>IF(SUM(C96:I96)=0,0,IF(SUM(C96:I96)&lt;15,"CHYBÍ",IF(SUM(C96:I96)&gt;15,"MOC",IF(SUM(C96:I96)=15,SUM(C96*10+D96*9+E96*8+F96*7+G96*6+H96*5)))))</f>
        <v>141</v>
      </c>
      <c r="K96" s="42"/>
      <c r="L96" s="42">
        <v>5</v>
      </c>
      <c r="M96" s="42">
        <v>4</v>
      </c>
      <c r="N96" s="42">
        <v>2</v>
      </c>
      <c r="O96" s="42">
        <v>2</v>
      </c>
      <c r="P96" s="42">
        <v>2</v>
      </c>
      <c r="Q96" s="42"/>
      <c r="R96" s="42"/>
      <c r="S96" s="42"/>
      <c r="T96" s="42"/>
      <c r="U96" s="42"/>
      <c r="V96" s="44">
        <f>IF(SUM(K96:U96)=0,0,IF(SUM(K96:U96)&lt;15,"CHYBÍ",IF(SUM(K96:U96)=15,SUM(K96*10+L96*9+M96*8+N96*7+O96*6+P96*5+Q96*4+R96*3+S96*2+T96*1,IF(SUM(K96:U96)&gt;15,"MOC")))))</f>
        <v>113</v>
      </c>
      <c r="W96" s="42">
        <v>63</v>
      </c>
      <c r="X96" s="45">
        <v>18.16</v>
      </c>
      <c r="Y96" s="40">
        <f>SUM(W96-X96)</f>
        <v>44.84</v>
      </c>
      <c r="Z96" s="70">
        <f>SUM(J96+V96+Y96)</f>
        <v>298.84000000000003</v>
      </c>
      <c r="AA96" s="57">
        <f>RANK(Z96,$Z$16:$Z$181)</f>
        <v>81</v>
      </c>
      <c r="AB96" s="22" t="str">
        <f>IF(AND(J96&gt;=146,J96&lt;=150),"M",IF(AND(J96&gt;=140,J96&lt;=145),"I.",IF(AND(J96&gt;=130,J96&lt;=139),"II.",IF(AND(J96&gt;=125,J96&lt;=133),"III."," "))))</f>
        <v>I.</v>
      </c>
      <c r="AC96" s="23" t="str">
        <f>IF(AND(V96&gt;=137,V96&lt;=150),"M",IF(AND(V96&gt;=131,V96&lt;=136),"I.",IF(AND(V96&gt;=125,V96&lt;=130),"II.",IF(AND(V96&gt;=116,V96&lt;=124),"III."," "))))</f>
        <v xml:space="preserve"> </v>
      </c>
    </row>
    <row r="97" spans="1:29" ht="19.899999999999999" customHeight="1">
      <c r="A97" s="54" t="s">
        <v>146</v>
      </c>
      <c r="B97" s="35" t="s">
        <v>66</v>
      </c>
      <c r="C97" s="36">
        <v>9</v>
      </c>
      <c r="D97" s="36">
        <v>5</v>
      </c>
      <c r="E97" s="36">
        <v>1</v>
      </c>
      <c r="F97" s="36"/>
      <c r="G97" s="36"/>
      <c r="H97" s="36"/>
      <c r="I97" s="36"/>
      <c r="J97" s="37">
        <f>IF(SUM(C97:I97)=0,0,IF(SUM(C97:I97)&lt;15,"CHYBÍ",IF(SUM(C97:I97)&gt;15,"MOC",IF(SUM(C97:I97)=15,SUM(C97*10+D97*9+E97*8+F97*7+G97*6+H97*5)))))</f>
        <v>143</v>
      </c>
      <c r="K97" s="36">
        <v>5</v>
      </c>
      <c r="L97" s="36">
        <v>3</v>
      </c>
      <c r="M97" s="36">
        <v>3</v>
      </c>
      <c r="N97" s="36">
        <v>4</v>
      </c>
      <c r="O97" s="36"/>
      <c r="P97" s="36"/>
      <c r="Q97" s="36"/>
      <c r="R97" s="36"/>
      <c r="S97" s="36"/>
      <c r="T97" s="36"/>
      <c r="U97" s="36"/>
      <c r="V97" s="38">
        <f>IF(SUM(K97:U97)=0,0,IF(SUM(K97:U97)&lt;15,"CHYBÍ",IF(SUM(K97:U97)=15,SUM(K97*10+L97*9+M97*8+N97*7+O97*6+P97*5+Q97*4+R97*3+S97*2+T97*1,IF(SUM(K97:U97)&gt;15,"MOC")))))</f>
        <v>129</v>
      </c>
      <c r="W97" s="36">
        <v>45</v>
      </c>
      <c r="X97" s="39">
        <v>18.45</v>
      </c>
      <c r="Y97" s="40">
        <f>SUM(W97-X97)</f>
        <v>26.55</v>
      </c>
      <c r="Z97" s="70">
        <f>SUM(J97+V97+Y97)</f>
        <v>298.55</v>
      </c>
      <c r="AA97" s="57">
        <f>RANK(Z97,$Z$16:$Z$181)</f>
        <v>82</v>
      </c>
      <c r="AB97" s="22" t="str">
        <f>IF(AND(J97&gt;=146,J97&lt;=150),"M",IF(AND(J97&gt;=140,J97&lt;=145),"I.",IF(AND(J97&gt;=130,J97&lt;=139),"II.",IF(AND(J97&gt;=125,J97&lt;=133),"III."," "))))</f>
        <v>I.</v>
      </c>
      <c r="AC97" s="23" t="str">
        <f>IF(AND(V97&gt;=137,V97&lt;=150),"M",IF(AND(V97&gt;=131,V97&lt;=136),"I.",IF(AND(V97&gt;=125,V97&lt;=130),"II.",IF(AND(V97&gt;=116,V97&lt;=124),"III."," "))))</f>
        <v>II.</v>
      </c>
    </row>
    <row r="98" spans="1:29" ht="19.899999999999999" customHeight="1">
      <c r="A98" s="54" t="s">
        <v>147</v>
      </c>
      <c r="B98" s="35" t="s">
        <v>78</v>
      </c>
      <c r="C98" s="36">
        <v>4</v>
      </c>
      <c r="D98" s="36">
        <v>10</v>
      </c>
      <c r="E98" s="36">
        <v>1</v>
      </c>
      <c r="F98" s="36"/>
      <c r="G98" s="36"/>
      <c r="H98" s="36"/>
      <c r="I98" s="36"/>
      <c r="J98" s="37">
        <f>IF(SUM(C98:I98)=0,0,IF(SUM(C98:I98)&lt;15,"CHYBÍ",IF(SUM(C98:I98)&gt;15,"MOC",IF(SUM(C98:I98)=15,SUM(C98*10+D98*9+E98*8+F98*7+G98*6+H98*5)))))</f>
        <v>138</v>
      </c>
      <c r="K98" s="36">
        <v>2</v>
      </c>
      <c r="L98" s="36">
        <v>3</v>
      </c>
      <c r="M98" s="36">
        <v>3</v>
      </c>
      <c r="N98" s="36">
        <v>5</v>
      </c>
      <c r="O98" s="36">
        <v>1</v>
      </c>
      <c r="P98" s="36"/>
      <c r="Q98" s="36">
        <v>1</v>
      </c>
      <c r="R98" s="36"/>
      <c r="S98" s="36"/>
      <c r="T98" s="36"/>
      <c r="U98" s="36"/>
      <c r="V98" s="38">
        <f>IF(SUM(K98:U98)=0,0,IF(SUM(K98:U98)&lt;15,"CHYBÍ",IF(SUM(K98:U98)=15,SUM(K98*10+L98*9+M98*8+N98*7+O98*6+P98*5+Q98*4+R98*3+S98*2+T98*1,IF(SUM(K98:U98)&gt;15,"MOC")))))</f>
        <v>116</v>
      </c>
      <c r="W98" s="36">
        <v>72</v>
      </c>
      <c r="X98" s="39">
        <v>27.66</v>
      </c>
      <c r="Y98" s="40">
        <f>SUM(W98-X98)</f>
        <v>44.34</v>
      </c>
      <c r="Z98" s="70">
        <f>SUM(J98+V98+Y98)</f>
        <v>298.34000000000003</v>
      </c>
      <c r="AA98" s="57">
        <f>RANK(Z98,$Z$16:$Z$181)</f>
        <v>83</v>
      </c>
      <c r="AB98" s="22" t="str">
        <f>IF(AND(J98&gt;=146,J98&lt;=150),"M",IF(AND(J98&gt;=140,J98&lt;=145),"I.",IF(AND(J98&gt;=130,J98&lt;=139),"II.",IF(AND(J98&gt;=125,J98&lt;=133),"III."," "))))</f>
        <v>II.</v>
      </c>
      <c r="AC98" s="23" t="str">
        <f>IF(AND(V98&gt;=137,V98&lt;=150),"M",IF(AND(V98&gt;=131,V98&lt;=136),"I.",IF(AND(V98&gt;=125,V98&lt;=130),"II.",IF(AND(V98&gt;=116,V98&lt;=124),"III."," "))))</f>
        <v>III.</v>
      </c>
    </row>
    <row r="99" spans="1:29" ht="19.899999999999999" customHeight="1">
      <c r="A99" s="54" t="s">
        <v>148</v>
      </c>
      <c r="B99" s="35" t="s">
        <v>132</v>
      </c>
      <c r="C99" s="36">
        <v>7</v>
      </c>
      <c r="D99" s="36">
        <v>5</v>
      </c>
      <c r="E99" s="36">
        <v>2</v>
      </c>
      <c r="F99" s="36">
        <v>1</v>
      </c>
      <c r="G99" s="36"/>
      <c r="H99" s="36"/>
      <c r="I99" s="36"/>
      <c r="J99" s="37">
        <f>IF(SUM(C99:I99)=0,0,IF(SUM(C99:I99)&lt;15,"CHYBÍ",IF(SUM(C99:I99)&gt;15,"MOC",IF(SUM(C99:I99)=15,SUM(C99*10+D99*9+E99*8+F99*7+G99*6+H99*5)))))</f>
        <v>138</v>
      </c>
      <c r="K99" s="36">
        <v>2</v>
      </c>
      <c r="L99" s="36">
        <v>3</v>
      </c>
      <c r="M99" s="36">
        <v>3</v>
      </c>
      <c r="N99" s="36">
        <v>2</v>
      </c>
      <c r="O99" s="36">
        <v>1</v>
      </c>
      <c r="P99" s="36">
        <v>1</v>
      </c>
      <c r="Q99" s="36">
        <v>1</v>
      </c>
      <c r="R99" s="36">
        <v>1</v>
      </c>
      <c r="S99" s="36"/>
      <c r="T99" s="36">
        <v>1</v>
      </c>
      <c r="U99" s="36"/>
      <c r="V99" s="38">
        <f>IF(SUM(K99:U99)=0,0,IF(SUM(K99:U99)&lt;15,"CHYBÍ",IF(SUM(K99:U99)=15,SUM(K99*10+L99*9+M99*8+N99*7+O99*6+P99*5+Q99*4+R99*3+S99*2+T99*1,IF(SUM(K99:U99)&gt;15,"MOC")))))</f>
        <v>104</v>
      </c>
      <c r="W99" s="36">
        <v>70</v>
      </c>
      <c r="X99" s="39">
        <v>13.86</v>
      </c>
      <c r="Y99" s="40">
        <f>SUM(W99-X99)</f>
        <v>56.14</v>
      </c>
      <c r="Z99" s="70">
        <f>SUM(J99+V99+Y99)</f>
        <v>298.14</v>
      </c>
      <c r="AA99" s="57">
        <f>RANK(Z99,$Z$16:$Z$181)</f>
        <v>84</v>
      </c>
      <c r="AB99" s="22" t="str">
        <f>IF(AND(J99&gt;=146,J99&lt;=150),"M",IF(AND(J99&gt;=140,J99&lt;=145),"I.",IF(AND(J99&gt;=130,J99&lt;=139),"II.",IF(AND(J99&gt;=125,J99&lt;=133),"III."," "))))</f>
        <v>II.</v>
      </c>
      <c r="AC99" s="23" t="str">
        <f>IF(AND(V99&gt;=137,V99&lt;=150),"M",IF(AND(V99&gt;=131,V99&lt;=136),"I.",IF(AND(V99&gt;=125,V99&lt;=130),"II.",IF(AND(V99&gt;=116,V99&lt;=124),"III."," "))))</f>
        <v xml:space="preserve"> </v>
      </c>
    </row>
    <row r="100" spans="1:29" ht="19.899999999999999" customHeight="1">
      <c r="A100" s="54" t="s">
        <v>149</v>
      </c>
      <c r="B100" s="35" t="s">
        <v>69</v>
      </c>
      <c r="C100" s="36">
        <v>10</v>
      </c>
      <c r="D100" s="36">
        <v>4</v>
      </c>
      <c r="E100" s="36">
        <v>1</v>
      </c>
      <c r="F100" s="36"/>
      <c r="G100" s="36"/>
      <c r="H100" s="36"/>
      <c r="I100" s="36"/>
      <c r="J100" s="37">
        <f>IF(SUM(C100:I100)=0,0,IF(SUM(C100:I100)&lt;15,"CHYBÍ",IF(SUM(C100:I100)&gt;15,"MOC",IF(SUM(C100:I100)=15,SUM(C100*10+D100*9+E100*8+F100*7+G100*6+H100*5)))))</f>
        <v>144</v>
      </c>
      <c r="K100" s="36">
        <v>2</v>
      </c>
      <c r="L100" s="36">
        <v>3</v>
      </c>
      <c r="M100" s="36">
        <v>6</v>
      </c>
      <c r="N100" s="36">
        <v>2</v>
      </c>
      <c r="O100" s="36"/>
      <c r="P100" s="36"/>
      <c r="Q100" s="36">
        <v>2</v>
      </c>
      <c r="R100" s="36"/>
      <c r="S100" s="36"/>
      <c r="T100" s="36"/>
      <c r="U100" s="36"/>
      <c r="V100" s="38">
        <f>IF(SUM(K100:U100)=0,0,IF(SUM(K100:U100)&lt;15,"CHYBÍ",IF(SUM(K100:U100)=15,SUM(K100*10+L100*9+M100*8+N100*7+O100*6+P100*5+Q100*4+R100*3+S100*2+T100*1,IF(SUM(K100:U100)&gt;15,"MOC")))))</f>
        <v>117</v>
      </c>
      <c r="W100" s="36">
        <f>1*9+3*7+2*6+2*3+1*2+1*1</f>
        <v>51</v>
      </c>
      <c r="X100" s="39">
        <v>16.36</v>
      </c>
      <c r="Y100" s="40">
        <f>SUM(W100-X100)</f>
        <v>34.64</v>
      </c>
      <c r="Z100" s="70">
        <f>SUM(J100+V100+Y100)</f>
        <v>295.64</v>
      </c>
      <c r="AA100" s="57">
        <f>RANK(Z100,$Z$16:$Z$181)</f>
        <v>85</v>
      </c>
      <c r="AB100" s="22" t="str">
        <f>IF(AND(J100&gt;=146,J100&lt;=150),"M",IF(AND(J100&gt;=140,J100&lt;=145),"I.",IF(AND(J100&gt;=130,J100&lt;=139),"II.",IF(AND(J100&gt;=125,J100&lt;=133),"III."," "))))</f>
        <v>I.</v>
      </c>
      <c r="AC100" s="23" t="str">
        <f>IF(AND(V100&gt;=137,V100&lt;=150),"M",IF(AND(V100&gt;=131,V100&lt;=136),"I.",IF(AND(V100&gt;=125,V100&lt;=130),"II.",IF(AND(V100&gt;=116,V100&lt;=124),"III."," "))))</f>
        <v>III.</v>
      </c>
    </row>
    <row r="101" spans="1:29" ht="19.899999999999999" customHeight="1">
      <c r="A101" s="54" t="s">
        <v>150</v>
      </c>
      <c r="B101" s="35" t="s">
        <v>45</v>
      </c>
      <c r="C101" s="36">
        <v>6</v>
      </c>
      <c r="D101" s="36">
        <v>9</v>
      </c>
      <c r="E101" s="36"/>
      <c r="F101" s="36"/>
      <c r="G101" s="36"/>
      <c r="H101" s="36"/>
      <c r="I101" s="36"/>
      <c r="J101" s="37">
        <f>IF(SUM(C101:I101)=0,0,IF(SUM(C101:I101)&lt;15,"CHYBÍ",IF(SUM(C101:I101)&gt;15,"MOC",IF(SUM(C101:I101)=15,SUM(C101*10+D101*9+E101*8+F101*7+G101*6+H101*5)))))</f>
        <v>141</v>
      </c>
      <c r="K101" s="36">
        <v>2</v>
      </c>
      <c r="L101" s="36">
        <v>5</v>
      </c>
      <c r="M101" s="36">
        <v>6</v>
      </c>
      <c r="N101" s="36">
        <v>1</v>
      </c>
      <c r="O101" s="36">
        <v>1</v>
      </c>
      <c r="P101" s="36"/>
      <c r="Q101" s="36"/>
      <c r="R101" s="36"/>
      <c r="S101" s="36"/>
      <c r="T101" s="36"/>
      <c r="U101" s="36"/>
      <c r="V101" s="38">
        <f>IF(SUM(K101:U101)=0,0,IF(SUM(K101:U101)&lt;15,"CHYBÍ",IF(SUM(K101:U101)=15,SUM(K101*10+L101*9+M101*8+N101*7+O101*6+P101*5+Q101*4+R101*3+S101*2+T101*1,IF(SUM(K101:U101)&gt;15,"MOC")))))</f>
        <v>126</v>
      </c>
      <c r="W101" s="36">
        <v>42</v>
      </c>
      <c r="X101" s="39">
        <v>13.65</v>
      </c>
      <c r="Y101" s="40">
        <f>SUM(W101-X101)</f>
        <v>28.35</v>
      </c>
      <c r="Z101" s="70">
        <f>SUM(J101+V101+Y101)</f>
        <v>295.35000000000002</v>
      </c>
      <c r="AA101" s="57">
        <f>RANK(Z101,$Z$16:$Z$181)</f>
        <v>86</v>
      </c>
      <c r="AB101" s="22" t="str">
        <f>IF(AND(J101&gt;=146,J101&lt;=150),"M",IF(AND(J101&gt;=140,J101&lt;=145),"I.",IF(AND(J101&gt;=130,J101&lt;=139),"II.",IF(AND(J101&gt;=125,J101&lt;=133),"III."," "))))</f>
        <v>I.</v>
      </c>
      <c r="AC101" s="23" t="str">
        <f>IF(AND(V101&gt;=137,V101&lt;=150),"M",IF(AND(V101&gt;=131,V101&lt;=136),"I.",IF(AND(V101&gt;=125,V101&lt;=130),"II.",IF(AND(V101&gt;=116,V101&lt;=124),"III."," "))))</f>
        <v>II.</v>
      </c>
    </row>
    <row r="102" spans="1:29" ht="19.899999999999999" customHeight="1">
      <c r="A102" s="54" t="s">
        <v>151</v>
      </c>
      <c r="B102" s="35" t="s">
        <v>78</v>
      </c>
      <c r="C102" s="36">
        <v>8</v>
      </c>
      <c r="D102" s="36">
        <v>4</v>
      </c>
      <c r="E102" s="36">
        <v>2</v>
      </c>
      <c r="F102" s="36">
        <v>1</v>
      </c>
      <c r="G102" s="36"/>
      <c r="H102" s="36"/>
      <c r="I102" s="36"/>
      <c r="J102" s="37">
        <f>IF(SUM(C102:I102)=0,0,IF(SUM(C102:I102)&lt;15,"CHYBÍ",IF(SUM(C102:I102)&gt;15,"MOC",IF(SUM(C102:I102)=15,SUM(C102*10+D102*9+E102*8+F102*7+G102*6+H102*5)))))</f>
        <v>139</v>
      </c>
      <c r="K102" s="36"/>
      <c r="L102" s="36">
        <v>3</v>
      </c>
      <c r="M102" s="36">
        <v>4</v>
      </c>
      <c r="N102" s="36">
        <v>4</v>
      </c>
      <c r="O102" s="36">
        <v>2</v>
      </c>
      <c r="P102" s="36">
        <v>2</v>
      </c>
      <c r="Q102" s="36"/>
      <c r="R102" s="36"/>
      <c r="S102" s="36"/>
      <c r="T102" s="36"/>
      <c r="U102" s="36"/>
      <c r="V102" s="38">
        <f>IF(SUM(K102:U102)=0,0,IF(SUM(K102:U102)&lt;15,"CHYBÍ",IF(SUM(K102:U102)=15,SUM(K102*10+L102*9+M102*8+N102*7+O102*6+P102*5+Q102*4+R102*3+S102*2+T102*1,IF(SUM(K102:U102)&gt;15,"MOC")))))</f>
        <v>109</v>
      </c>
      <c r="W102" s="36">
        <v>69</v>
      </c>
      <c r="X102" s="39">
        <v>21.91</v>
      </c>
      <c r="Y102" s="40">
        <f>SUM(W102-X102)</f>
        <v>47.09</v>
      </c>
      <c r="Z102" s="70">
        <f>SUM(J102+V102+Y102)</f>
        <v>295.09000000000003</v>
      </c>
      <c r="AA102" s="57">
        <f>RANK(Z102,$Z$16:$Z$181)</f>
        <v>87</v>
      </c>
      <c r="AB102" s="22" t="str">
        <f>IF(AND(J102&gt;=146,J102&lt;=150),"M",IF(AND(J102&gt;=140,J102&lt;=145),"I.",IF(AND(J102&gt;=130,J102&lt;=139),"II.",IF(AND(J102&gt;=125,J102&lt;=133),"III."," "))))</f>
        <v>II.</v>
      </c>
      <c r="AC102" s="23" t="str">
        <f>IF(AND(V102&gt;=137,V102&lt;=150),"M",IF(AND(V102&gt;=131,V102&lt;=136),"I.",IF(AND(V102&gt;=125,V102&lt;=130),"II.",IF(AND(V102&gt;=116,V102&lt;=124),"III."," "))))</f>
        <v xml:space="preserve"> </v>
      </c>
    </row>
    <row r="103" spans="1:29" ht="19.899999999999999" customHeight="1">
      <c r="A103" s="54" t="s">
        <v>152</v>
      </c>
      <c r="B103" s="35" t="s">
        <v>93</v>
      </c>
      <c r="C103" s="36">
        <v>9</v>
      </c>
      <c r="D103" s="36">
        <v>6</v>
      </c>
      <c r="E103" s="36"/>
      <c r="F103" s="36"/>
      <c r="G103" s="36"/>
      <c r="H103" s="36"/>
      <c r="I103" s="36"/>
      <c r="J103" s="37">
        <f>IF(SUM(C103:I103)=0,0,IF(SUM(C103:I103)&lt;15,"CHYBÍ",IF(SUM(C103:I103)&gt;15,"MOC",IF(SUM(C103:I103)=15,SUM(C103*10+D103*9+E103*8+F103*7+G103*6+H103*5)))))</f>
        <v>144</v>
      </c>
      <c r="K103" s="36">
        <v>3</v>
      </c>
      <c r="L103" s="36">
        <v>7</v>
      </c>
      <c r="M103" s="36">
        <v>3</v>
      </c>
      <c r="N103" s="36">
        <v>2</v>
      </c>
      <c r="O103" s="36"/>
      <c r="P103" s="36"/>
      <c r="Q103" s="36"/>
      <c r="R103" s="36"/>
      <c r="S103" s="36"/>
      <c r="T103" s="36"/>
      <c r="U103" s="36"/>
      <c r="V103" s="38">
        <f>IF(SUM(K103:U103)=0,0,IF(SUM(K103:U103)&lt;15,"CHYBÍ",IF(SUM(K103:U103)=15,SUM(K103*10+L103*9+M103*8+N103*7+O103*6+P103*5+Q103*4+R103*3+S103*2+T103*1,IF(SUM(K103:U103)&gt;15,"MOC")))))</f>
        <v>131</v>
      </c>
      <c r="W103" s="36">
        <v>33</v>
      </c>
      <c r="X103" s="39">
        <v>14.43</v>
      </c>
      <c r="Y103" s="40">
        <f>SUM(W103-X103)</f>
        <v>18.57</v>
      </c>
      <c r="Z103" s="70">
        <f>SUM(J103+V103+Y103)</f>
        <v>293.57</v>
      </c>
      <c r="AA103" s="57">
        <f>RANK(Z103,$Z$16:$Z$181)</f>
        <v>88</v>
      </c>
      <c r="AB103" s="22" t="str">
        <f>IF(AND(J103&gt;=146,J103&lt;=150),"M",IF(AND(J103&gt;=140,J103&lt;=145),"I.",IF(AND(J103&gt;=130,J103&lt;=139),"II.",IF(AND(J103&gt;=125,J103&lt;=133),"III."," "))))</f>
        <v>I.</v>
      </c>
      <c r="AC103" s="23" t="str">
        <f>IF(AND(V103&gt;=137,V103&lt;=150),"M",IF(AND(V103&gt;=131,V103&lt;=136),"I.",IF(AND(V103&gt;=125,V103&lt;=130),"II.",IF(AND(V103&gt;=116,V103&lt;=124),"III."," "))))</f>
        <v>I.</v>
      </c>
    </row>
    <row r="104" spans="1:29" ht="19.899999999999999" customHeight="1">
      <c r="A104" s="54" t="s">
        <v>153</v>
      </c>
      <c r="B104" s="35" t="s">
        <v>75</v>
      </c>
      <c r="C104" s="36">
        <v>2</v>
      </c>
      <c r="D104" s="36">
        <v>10</v>
      </c>
      <c r="E104" s="36">
        <v>3</v>
      </c>
      <c r="F104" s="36"/>
      <c r="G104" s="36"/>
      <c r="H104" s="36"/>
      <c r="I104" s="36"/>
      <c r="J104" s="37">
        <f>IF(SUM(C104:I104)=0,0,IF(SUM(C104:I104)&lt;15,"CHYBÍ",IF(SUM(C104:I104)&gt;15,"MOC",IF(SUM(C104:I104)=15,SUM(C104*10+D104*9+E104*8+F104*7+G104*6+H104*5)))))</f>
        <v>134</v>
      </c>
      <c r="K104" s="36">
        <v>3</v>
      </c>
      <c r="L104" s="36">
        <v>2</v>
      </c>
      <c r="M104" s="36">
        <v>4</v>
      </c>
      <c r="N104" s="36">
        <v>3</v>
      </c>
      <c r="O104" s="36">
        <v>2</v>
      </c>
      <c r="P104" s="36">
        <v>1</v>
      </c>
      <c r="Q104" s="36"/>
      <c r="R104" s="36"/>
      <c r="S104" s="36"/>
      <c r="T104" s="36"/>
      <c r="U104" s="36"/>
      <c r="V104" s="38">
        <f>IF(SUM(K104:U104)=0,0,IF(SUM(K104:U104)&lt;15,"CHYBÍ",IF(SUM(K104:U104)=15,SUM(K104*10+L104*9+M104*8+N104*7+O104*6+P104*5+Q104*4+R104*3+S104*2+T104*1,IF(SUM(K104:U104)&gt;15,"MOC")))))</f>
        <v>118</v>
      </c>
      <c r="W104" s="36">
        <v>60</v>
      </c>
      <c r="X104" s="39">
        <v>19.309999999999999</v>
      </c>
      <c r="Y104" s="40">
        <f>SUM(W104-X104)</f>
        <v>40.69</v>
      </c>
      <c r="Z104" s="70">
        <f>SUM(J104+V104+Y104)</f>
        <v>292.69</v>
      </c>
      <c r="AA104" s="57">
        <f>RANK(Z104,$Z$16:$Z$181)</f>
        <v>89</v>
      </c>
      <c r="AB104" s="22" t="str">
        <f>IF(AND(J104&gt;=146,J104&lt;=150),"M",IF(AND(J104&gt;=140,J104&lt;=145),"I.",IF(AND(J104&gt;=130,J104&lt;=139),"II.",IF(AND(J104&gt;=125,J104&lt;=133),"III."," "))))</f>
        <v>II.</v>
      </c>
      <c r="AC104" s="23" t="str">
        <f>IF(AND(V104&gt;=137,V104&lt;=150),"M",IF(AND(V104&gt;=131,V104&lt;=136),"I.",IF(AND(V104&gt;=125,V104&lt;=130),"II.",IF(AND(V104&gt;=116,V104&lt;=124),"III."," "))))</f>
        <v>III.</v>
      </c>
    </row>
    <row r="105" spans="1:29" ht="19.899999999999999" customHeight="1">
      <c r="A105" s="55" t="s">
        <v>154</v>
      </c>
      <c r="B105" s="41" t="s">
        <v>62</v>
      </c>
      <c r="C105" s="42">
        <v>7</v>
      </c>
      <c r="D105" s="42">
        <v>5</v>
      </c>
      <c r="E105" s="42">
        <v>3</v>
      </c>
      <c r="F105" s="42"/>
      <c r="G105" s="42"/>
      <c r="H105" s="42"/>
      <c r="I105" s="42"/>
      <c r="J105" s="43">
        <f>IF(SUM(C105:I105)=0,0,IF(SUM(C105:I105)&lt;15,"CHYBÍ",IF(SUM(C105:I105)&gt;15,"MOC",IF(SUM(C105:I105)=15,SUM(C105*10+D105*9+E105*8+F105*7+G105*6+H105*5)))))</f>
        <v>139</v>
      </c>
      <c r="K105" s="42">
        <v>3</v>
      </c>
      <c r="L105" s="42">
        <v>2</v>
      </c>
      <c r="M105" s="42">
        <v>5</v>
      </c>
      <c r="N105" s="42">
        <v>2</v>
      </c>
      <c r="O105" s="42">
        <v>1</v>
      </c>
      <c r="P105" s="42"/>
      <c r="Q105" s="42">
        <v>1</v>
      </c>
      <c r="R105" s="42"/>
      <c r="S105" s="42"/>
      <c r="T105" s="42">
        <v>1</v>
      </c>
      <c r="U105" s="42"/>
      <c r="V105" s="44">
        <f>IF(SUM(K105:U105)=0,0,IF(SUM(K105:U105)&lt;15,"CHYBÍ",IF(SUM(K105:U105)=15,SUM(K105*10+L105*9+M105*8+N105*7+O105*6+P105*5+Q105*4+R105*3+S105*2+T105*1,IF(SUM(K105:U105)&gt;15,"MOC")))))</f>
        <v>113</v>
      </c>
      <c r="W105" s="42">
        <v>61</v>
      </c>
      <c r="X105" s="45">
        <v>20.38</v>
      </c>
      <c r="Y105" s="40">
        <f>SUM(W105-X105)</f>
        <v>40.620000000000005</v>
      </c>
      <c r="Z105" s="70">
        <f>SUM(J105+V105+Y105)</f>
        <v>292.62</v>
      </c>
      <c r="AA105" s="57">
        <f>RANK(Z105,$Z$16:$Z$181)</f>
        <v>90</v>
      </c>
      <c r="AB105" s="22" t="str">
        <f>IF(AND(J105&gt;=146,J105&lt;=150),"M",IF(AND(J105&gt;=140,J105&lt;=145),"I.",IF(AND(J105&gt;=130,J105&lt;=139),"II.",IF(AND(J105&gt;=125,J105&lt;=133),"III."," "))))</f>
        <v>II.</v>
      </c>
      <c r="AC105" s="23" t="str">
        <f>IF(AND(V105&gt;=137,V105&lt;=150),"M",IF(AND(V105&gt;=131,V105&lt;=136),"I.",IF(AND(V105&gt;=125,V105&lt;=130),"II.",IF(AND(V105&gt;=116,V105&lt;=124),"III."," "))))</f>
        <v xml:space="preserve"> </v>
      </c>
    </row>
    <row r="106" spans="1:29" ht="19.899999999999999" customHeight="1">
      <c r="A106" s="54" t="s">
        <v>155</v>
      </c>
      <c r="B106" s="35" t="s">
        <v>69</v>
      </c>
      <c r="C106" s="36">
        <v>7</v>
      </c>
      <c r="D106" s="36">
        <v>7</v>
      </c>
      <c r="E106" s="36">
        <v>1</v>
      </c>
      <c r="F106" s="36"/>
      <c r="G106" s="36"/>
      <c r="H106" s="36"/>
      <c r="I106" s="36"/>
      <c r="J106" s="37">
        <f>IF(SUM(C106:I106)=0,0,IF(SUM(C106:I106)&lt;15,"CHYBÍ",IF(SUM(C106:I106)&gt;15,"MOC",IF(SUM(C106:I106)=15,SUM(C106*10+D106*9+E106*8+F106*7+G106*6+H106*5)))))</f>
        <v>141</v>
      </c>
      <c r="K106" s="36">
        <v>4</v>
      </c>
      <c r="L106" s="36">
        <v>4</v>
      </c>
      <c r="M106" s="36">
        <v>4</v>
      </c>
      <c r="N106" s="36">
        <v>1</v>
      </c>
      <c r="O106" s="36">
        <v>2</v>
      </c>
      <c r="P106" s="36"/>
      <c r="Q106" s="36"/>
      <c r="R106" s="36"/>
      <c r="S106" s="36"/>
      <c r="T106" s="36"/>
      <c r="U106" s="36"/>
      <c r="V106" s="38">
        <f>IF(SUM(K106:U106)=0,0,IF(SUM(K106:U106)&lt;15,"CHYBÍ",IF(SUM(K106:U106)=15,SUM(K106*10+L106*9+M106*8+N106*7+O106*6+P106*5+Q106*4+R106*3+S106*2+T106*1,IF(SUM(K106:U106)&gt;15,"MOC")))))</f>
        <v>127</v>
      </c>
      <c r="W106" s="36">
        <f>3*9+2*6+1*3+2*2+2*1</f>
        <v>48</v>
      </c>
      <c r="X106" s="39">
        <v>23.49</v>
      </c>
      <c r="Y106" s="40">
        <f>SUM(W106-X106)</f>
        <v>24.51</v>
      </c>
      <c r="Z106" s="70">
        <f>SUM(J106+V106+Y106)</f>
        <v>292.51</v>
      </c>
      <c r="AA106" s="57">
        <f>RANK(Z106,$Z$16:$Z$181)</f>
        <v>91</v>
      </c>
      <c r="AB106" s="22" t="str">
        <f>IF(AND(J106&gt;=146,J106&lt;=150),"M",IF(AND(J106&gt;=140,J106&lt;=145),"I.",IF(AND(J106&gt;=130,J106&lt;=139),"II.",IF(AND(J106&gt;=125,J106&lt;=133),"III."," "))))</f>
        <v>I.</v>
      </c>
      <c r="AC106" s="23" t="str">
        <f>IF(AND(V106&gt;=137,V106&lt;=150),"M",IF(AND(V106&gt;=131,V106&lt;=136),"I.",IF(AND(V106&gt;=125,V106&lt;=130),"II.",IF(AND(V106&gt;=116,V106&lt;=124),"III."," "))))</f>
        <v>II.</v>
      </c>
    </row>
    <row r="107" spans="1:29" ht="19.899999999999999" customHeight="1">
      <c r="A107" s="54" t="s">
        <v>156</v>
      </c>
      <c r="B107" s="35" t="s">
        <v>157</v>
      </c>
      <c r="C107" s="36">
        <v>7</v>
      </c>
      <c r="D107" s="36">
        <v>4</v>
      </c>
      <c r="E107" s="36">
        <v>2</v>
      </c>
      <c r="F107" s="36">
        <v>1</v>
      </c>
      <c r="G107" s="36"/>
      <c r="H107" s="36"/>
      <c r="I107" s="36">
        <v>1</v>
      </c>
      <c r="J107" s="37">
        <f>IF(SUM(C107:I107)=0,0,IF(SUM(C107:I107)&lt;15,"CHYBÍ",IF(SUM(C107:I107)&gt;15,"MOC",IF(SUM(C107:I107)=15,SUM(C107*10+D107*9+E107*8+F107*7+G107*6+H107*5)))))</f>
        <v>129</v>
      </c>
      <c r="K107" s="36"/>
      <c r="L107" s="36">
        <v>7</v>
      </c>
      <c r="M107" s="36">
        <v>3</v>
      </c>
      <c r="N107" s="36">
        <v>3</v>
      </c>
      <c r="O107" s="36">
        <v>1</v>
      </c>
      <c r="P107" s="36"/>
      <c r="Q107" s="36">
        <v>1</v>
      </c>
      <c r="R107" s="36"/>
      <c r="S107" s="36"/>
      <c r="T107" s="36"/>
      <c r="U107" s="36"/>
      <c r="V107" s="38">
        <f>IF(SUM(K107:U107)=0,0,IF(SUM(K107:U107)&lt;15,"CHYBÍ",IF(SUM(K107:U107)=15,SUM(K107*10+L107*9+M107*8+N107*7+O107*6+P107*5+Q107*4+R107*3+S107*2+T107*1,IF(SUM(K107:U107)&gt;15,"MOC")))))</f>
        <v>118</v>
      </c>
      <c r="W107" s="36">
        <f>2*8+2*7+2*6+3*5+1*4</f>
        <v>61</v>
      </c>
      <c r="X107" s="39">
        <v>15.87</v>
      </c>
      <c r="Y107" s="40">
        <f>SUM(W107-X107)</f>
        <v>45.13</v>
      </c>
      <c r="Z107" s="70">
        <f>SUM(J107+V107+Y107)</f>
        <v>292.13</v>
      </c>
      <c r="AA107" s="57">
        <f>RANK(Z107,$Z$16:$Z$181)</f>
        <v>92</v>
      </c>
      <c r="AB107" s="22" t="str">
        <f>IF(AND(J107&gt;=146,J107&lt;=150),"M",IF(AND(J107&gt;=140,J107&lt;=145),"I.",IF(AND(J107&gt;=130,J107&lt;=139),"II.",IF(AND(J107&gt;=125,J107&lt;=133),"III."," "))))</f>
        <v>III.</v>
      </c>
      <c r="AC107" s="23" t="str">
        <f>IF(AND(V107&gt;=137,V107&lt;=150),"M",IF(AND(V107&gt;=131,V107&lt;=136),"I.",IF(AND(V107&gt;=125,V107&lt;=130),"II.",IF(AND(V107&gt;=116,V107&lt;=124),"III."," "))))</f>
        <v>III.</v>
      </c>
    </row>
    <row r="108" spans="1:29" ht="19.899999999999999" customHeight="1">
      <c r="A108" s="64" t="s">
        <v>158</v>
      </c>
      <c r="B108" s="62" t="s">
        <v>80</v>
      </c>
      <c r="C108" s="36">
        <v>6</v>
      </c>
      <c r="D108" s="36">
        <v>6</v>
      </c>
      <c r="E108" s="36">
        <v>3</v>
      </c>
      <c r="F108" s="36"/>
      <c r="G108" s="36"/>
      <c r="H108" s="36"/>
      <c r="I108" s="36"/>
      <c r="J108" s="66">
        <f>IF(SUM(C108:I108)=0,0,IF(SUM(C108:I108)&lt;15,"CHYBÍ",IF(SUM(C108:I108)&gt;15,"MOC",IF(SUM(C108:I108)=15,SUM(C108*10+D108*9+E108*8+F108*7+G108*6+H108*5)))))</f>
        <v>138</v>
      </c>
      <c r="K108" s="36"/>
      <c r="L108" s="36">
        <v>8</v>
      </c>
      <c r="M108" s="36">
        <v>4</v>
      </c>
      <c r="N108" s="36"/>
      <c r="O108" s="36"/>
      <c r="P108" s="36">
        <v>2</v>
      </c>
      <c r="Q108" s="36">
        <v>1</v>
      </c>
      <c r="R108" s="36"/>
      <c r="S108" s="36"/>
      <c r="T108" s="36"/>
      <c r="U108" s="36"/>
      <c r="V108" s="67">
        <f>IF(SUM(K108:U108)=0,0,IF(SUM(K108:U108)&lt;15,"CHYBÍ",IF(SUM(K108:U108)=15,SUM(K108*10+L108*9+M108*8+N108*7+O108*6+P108*5+Q108*4+R108*3+S108*2+T108*1,IF(SUM(K108:U108)&gt;15,"MOC")))))</f>
        <v>118</v>
      </c>
      <c r="W108" s="36">
        <v>55</v>
      </c>
      <c r="X108" s="39">
        <v>18.91</v>
      </c>
      <c r="Y108" s="68">
        <f>SUM(W108-X108)</f>
        <v>36.090000000000003</v>
      </c>
      <c r="Z108" s="71">
        <f>SUM(J108+V108+Y108)</f>
        <v>292.09000000000003</v>
      </c>
      <c r="AA108" s="57">
        <f>RANK(Z108,$Z$16:$Z$181)</f>
        <v>93</v>
      </c>
      <c r="AB108" s="22" t="str">
        <f>IF(AND(J108&gt;=146,J108&lt;=150),"M",IF(AND(J108&gt;=140,J108&lt;=145),"I.",IF(AND(J108&gt;=130,J108&lt;=139),"II.",IF(AND(J108&gt;=125,J108&lt;=133),"III."," "))))</f>
        <v>II.</v>
      </c>
      <c r="AC108" s="23" t="str">
        <f>IF(AND(V108&gt;=137,V108&lt;=150),"M",IF(AND(V108&gt;=131,V108&lt;=136),"I.",IF(AND(V108&gt;=125,V108&lt;=130),"II.",IF(AND(V108&gt;=116,V108&lt;=124),"III."," "))))</f>
        <v>III.</v>
      </c>
    </row>
    <row r="109" spans="1:29" ht="19.899999999999999" customHeight="1">
      <c r="A109" s="54" t="s">
        <v>159</v>
      </c>
      <c r="B109" s="35" t="s">
        <v>45</v>
      </c>
      <c r="C109" s="36">
        <v>3</v>
      </c>
      <c r="D109" s="36">
        <v>6</v>
      </c>
      <c r="E109" s="36">
        <v>5</v>
      </c>
      <c r="F109" s="36">
        <v>1</v>
      </c>
      <c r="G109" s="36"/>
      <c r="H109" s="36"/>
      <c r="I109" s="36"/>
      <c r="J109" s="37">
        <f>IF(SUM(C109:I109)=0,0,IF(SUM(C109:I109)&lt;15,"CHYBÍ",IF(SUM(C109:I109)&gt;15,"MOC",IF(SUM(C109:I109)=15,SUM(C109*10+D109*9+E109*8+F109*7+G109*6+H109*5)))))</f>
        <v>131</v>
      </c>
      <c r="K109" s="36"/>
      <c r="L109" s="36">
        <v>4</v>
      </c>
      <c r="M109" s="36">
        <v>6</v>
      </c>
      <c r="N109" s="36">
        <v>1</v>
      </c>
      <c r="O109" s="36">
        <v>2</v>
      </c>
      <c r="P109" s="36">
        <v>1</v>
      </c>
      <c r="Q109" s="36"/>
      <c r="R109" s="36"/>
      <c r="S109" s="36">
        <v>1</v>
      </c>
      <c r="T109" s="36"/>
      <c r="U109" s="36"/>
      <c r="V109" s="38">
        <f>IF(SUM(K109:U109)=0,0,IF(SUM(K109:U109)&lt;15,"CHYBÍ",IF(SUM(K109:U109)=15,SUM(K109*10+L109*9+M109*8+N109*7+O109*6+P109*5+Q109*4+R109*3+S109*2+T109*1,IF(SUM(K109:U109)&gt;15,"MOC")))))</f>
        <v>110</v>
      </c>
      <c r="W109" s="36">
        <v>69</v>
      </c>
      <c r="X109" s="39">
        <v>18.36</v>
      </c>
      <c r="Y109" s="40">
        <f>SUM(W109-X109)</f>
        <v>50.64</v>
      </c>
      <c r="Z109" s="70">
        <f>SUM(J109+V109+Y109)</f>
        <v>291.64</v>
      </c>
      <c r="AA109" s="57">
        <f>RANK(Z109,$Z$16:$Z$181)</f>
        <v>94</v>
      </c>
      <c r="AB109" s="22" t="str">
        <f>IF(AND(J109&gt;=146,J109&lt;=150),"M",IF(AND(J109&gt;=140,J109&lt;=145),"I.",IF(AND(J109&gt;=130,J109&lt;=139),"II.",IF(AND(J109&gt;=125,J109&lt;=133),"III."," "))))</f>
        <v>II.</v>
      </c>
      <c r="AC109" s="23" t="str">
        <f>IF(AND(V109&gt;=137,V109&lt;=150),"M",IF(AND(V109&gt;=131,V109&lt;=136),"I.",IF(AND(V109&gt;=125,V109&lt;=130),"II.",IF(AND(V109&gt;=116,V109&lt;=124),"III."," "))))</f>
        <v xml:space="preserve"> </v>
      </c>
    </row>
    <row r="110" spans="1:29" ht="19.899999999999999" customHeight="1">
      <c r="A110" s="54" t="s">
        <v>160</v>
      </c>
      <c r="B110" s="35" t="s">
        <v>62</v>
      </c>
      <c r="C110" s="36">
        <v>11</v>
      </c>
      <c r="D110" s="36">
        <v>4</v>
      </c>
      <c r="E110" s="36"/>
      <c r="F110" s="36"/>
      <c r="G110" s="36"/>
      <c r="H110" s="36"/>
      <c r="I110" s="36"/>
      <c r="J110" s="37">
        <f>IF(SUM(C110:I110)=0,0,IF(SUM(C110:I110)&lt;15,"CHYBÍ",IF(SUM(C110:I110)&gt;15,"MOC",IF(SUM(C110:I110)=15,SUM(C110*10+D110*9+E110*8+F110*7+G110*6+H110*5)))))</f>
        <v>146</v>
      </c>
      <c r="K110" s="36">
        <v>2</v>
      </c>
      <c r="L110" s="36">
        <v>5</v>
      </c>
      <c r="M110" s="36">
        <v>5</v>
      </c>
      <c r="N110" s="36">
        <v>3</v>
      </c>
      <c r="O110" s="36"/>
      <c r="P110" s="36"/>
      <c r="Q110" s="36"/>
      <c r="R110" s="36"/>
      <c r="S110" s="36"/>
      <c r="T110" s="36"/>
      <c r="U110" s="36"/>
      <c r="V110" s="38">
        <f>IF(SUM(K110:U110)=0,0,IF(SUM(K110:U110)&lt;15,"CHYBÍ",IF(SUM(K110:U110)=15,SUM(K110*10+L110*9+M110*8+N110*7+O110*6+P110*5+Q110*4+R110*3+S110*2+T110*1,IF(SUM(K110:U110)&gt;15,"MOC")))))</f>
        <v>126</v>
      </c>
      <c r="W110" s="36">
        <v>41</v>
      </c>
      <c r="X110" s="39">
        <v>21.36</v>
      </c>
      <c r="Y110" s="40">
        <f>SUM(W110-X110)</f>
        <v>19.64</v>
      </c>
      <c r="Z110" s="70">
        <f>SUM(J110+V110+Y110)</f>
        <v>291.64</v>
      </c>
      <c r="AA110" s="57">
        <f>RANK(Z110,$Z$16:$Z$181)</f>
        <v>94</v>
      </c>
      <c r="AB110" s="22" t="str">
        <f>IF(AND(J110&gt;=146,J110&lt;=150),"M",IF(AND(J110&gt;=140,J110&lt;=145),"I.",IF(AND(J110&gt;=130,J110&lt;=139),"II.",IF(AND(J110&gt;=125,J110&lt;=133),"III."," "))))</f>
        <v>M</v>
      </c>
      <c r="AC110" s="23" t="str">
        <f>IF(AND(V110&gt;=137,V110&lt;=150),"M",IF(AND(V110&gt;=131,V110&lt;=136),"I.",IF(AND(V110&gt;=125,V110&lt;=130),"II.",IF(AND(V110&gt;=116,V110&lt;=124),"III."," "))))</f>
        <v>II.</v>
      </c>
    </row>
    <row r="111" spans="1:29" ht="19.899999999999999" customHeight="1">
      <c r="A111" s="64" t="s">
        <v>161</v>
      </c>
      <c r="B111" s="62" t="s">
        <v>41</v>
      </c>
      <c r="C111" s="42">
        <v>8</v>
      </c>
      <c r="D111" s="42">
        <v>5</v>
      </c>
      <c r="E111" s="42">
        <v>1</v>
      </c>
      <c r="F111" s="42">
        <v>1</v>
      </c>
      <c r="G111" s="42"/>
      <c r="H111" s="42"/>
      <c r="I111" s="42"/>
      <c r="J111" s="66">
        <f>IF(SUM(C111:I111)=0,0,IF(SUM(C111:I111)&lt;15,"CHYBÍ",IF(SUM(C111:I111)&gt;15,"MOC",IF(SUM(C111:I111)=15,SUM(C111*10+D111*9+E111*8+F111*7+G111*6+H111*5)))))</f>
        <v>140</v>
      </c>
      <c r="K111" s="42">
        <v>1</v>
      </c>
      <c r="L111" s="42">
        <v>4</v>
      </c>
      <c r="M111" s="42">
        <v>5</v>
      </c>
      <c r="N111" s="42">
        <v>1</v>
      </c>
      <c r="O111" s="42">
        <v>3</v>
      </c>
      <c r="P111" s="42"/>
      <c r="Q111" s="42"/>
      <c r="R111" s="42"/>
      <c r="S111" s="42">
        <v>1</v>
      </c>
      <c r="T111" s="42"/>
      <c r="U111" s="42"/>
      <c r="V111" s="67">
        <f>IF(SUM(K111:U111)=0,0,IF(SUM(K111:U111)&lt;15,"CHYBÍ",IF(SUM(K111:U111)=15,SUM(K111*10+L111*9+M111*8+N111*7+O111*6+P111*5+Q111*4+R111*3+S111*2+T111*1,IF(SUM(K111:U111)&gt;15,"MOC")))))</f>
        <v>113</v>
      </c>
      <c r="W111" s="42">
        <v>62</v>
      </c>
      <c r="X111" s="45">
        <v>23.58</v>
      </c>
      <c r="Y111" s="68">
        <f>SUM(W111-X111)</f>
        <v>38.42</v>
      </c>
      <c r="Z111" s="71">
        <f>SUM(J111+V111+Y111)</f>
        <v>291.42</v>
      </c>
      <c r="AA111" s="57">
        <f>RANK(Z111,$Z$16:$Z$181)</f>
        <v>96</v>
      </c>
      <c r="AB111" s="22" t="str">
        <f>IF(AND(J111&gt;=146,J111&lt;=150),"M",IF(AND(J111&gt;=140,J111&lt;=145),"I.",IF(AND(J111&gt;=130,J111&lt;=139),"II.",IF(AND(J111&gt;=125,J111&lt;=133),"III."," "))))</f>
        <v>I.</v>
      </c>
      <c r="AC111" s="23" t="str">
        <f>IF(AND(V111&gt;=137,V111&lt;=150),"M",IF(AND(V111&gt;=131,V111&lt;=136),"I.",IF(AND(V111&gt;=125,V111&lt;=130),"II.",IF(AND(V111&gt;=116,V111&lt;=124),"III."," "))))</f>
        <v xml:space="preserve"> </v>
      </c>
    </row>
    <row r="112" spans="1:29" ht="19.899999999999999" customHeight="1">
      <c r="A112" s="54" t="s">
        <v>162</v>
      </c>
      <c r="B112" s="35" t="s">
        <v>56</v>
      </c>
      <c r="C112" s="36">
        <v>5</v>
      </c>
      <c r="D112" s="36">
        <v>7</v>
      </c>
      <c r="E112" s="36">
        <v>2</v>
      </c>
      <c r="F112" s="36"/>
      <c r="G112" s="36">
        <v>1</v>
      </c>
      <c r="H112" s="36"/>
      <c r="I112" s="36"/>
      <c r="J112" s="37">
        <f>IF(SUM(C112:I112)=0,0,IF(SUM(C112:I112)&lt;15,"CHYBÍ",IF(SUM(C112:I112)&gt;15,"MOC",IF(SUM(C112:I112)=15,SUM(C112*10+D112*9+E112*8+F112*7+G112*6+H112*5)))))</f>
        <v>135</v>
      </c>
      <c r="K112" s="36">
        <v>2</v>
      </c>
      <c r="L112" s="36">
        <v>6</v>
      </c>
      <c r="M112" s="36">
        <v>4</v>
      </c>
      <c r="N112" s="36"/>
      <c r="O112" s="36">
        <v>2</v>
      </c>
      <c r="P112" s="36"/>
      <c r="Q112" s="36">
        <v>1</v>
      </c>
      <c r="R112" s="36"/>
      <c r="S112" s="36"/>
      <c r="T112" s="36"/>
      <c r="U112" s="36"/>
      <c r="V112" s="38">
        <f>IF(SUM(K112:U112)=0,0,IF(SUM(K112:U112)&lt;15,"CHYBÍ",IF(SUM(K112:U112)=15,SUM(K112*10+L112*9+M112*8+N112*7+O112*6+P112*5+Q112*4+R112*3+S112*2+T112*1,IF(SUM(K112:U112)&gt;15,"MOC")))))</f>
        <v>122</v>
      </c>
      <c r="W112" s="36">
        <v>48</v>
      </c>
      <c r="X112" s="39">
        <v>15.3</v>
      </c>
      <c r="Y112" s="40">
        <f>SUM(W112-X112)</f>
        <v>32.700000000000003</v>
      </c>
      <c r="Z112" s="70">
        <f>SUM(J112+V112+Y112)</f>
        <v>289.7</v>
      </c>
      <c r="AA112" s="57">
        <f>RANK(Z112,$Z$16:$Z$181)</f>
        <v>97</v>
      </c>
      <c r="AB112" s="22" t="str">
        <f>IF(AND(J112&gt;=146,J112&lt;=150),"M",IF(AND(J112&gt;=140,J112&lt;=145),"I.",IF(AND(J112&gt;=130,J112&lt;=139),"II.",IF(AND(J112&gt;=125,J112&lt;=133),"III."," "))))</f>
        <v>II.</v>
      </c>
      <c r="AC112" s="23" t="str">
        <f>IF(AND(V112&gt;=137,V112&lt;=150),"M",IF(AND(V112&gt;=131,V112&lt;=136),"I.",IF(AND(V112&gt;=125,V112&lt;=130),"II.",IF(AND(V112&gt;=116,V112&lt;=124),"III."," "))))</f>
        <v>III.</v>
      </c>
    </row>
    <row r="113" spans="1:29" ht="19.899999999999999" customHeight="1">
      <c r="A113" s="54" t="s">
        <v>163</v>
      </c>
      <c r="B113" s="35" t="s">
        <v>43</v>
      </c>
      <c r="C113" s="36">
        <v>3</v>
      </c>
      <c r="D113" s="36">
        <v>6</v>
      </c>
      <c r="E113" s="36">
        <v>4</v>
      </c>
      <c r="F113" s="36">
        <v>1</v>
      </c>
      <c r="G113" s="36"/>
      <c r="H113" s="36"/>
      <c r="I113" s="36">
        <v>1</v>
      </c>
      <c r="J113" s="37">
        <f>IF(SUM(C113:I113)=0,0,IF(SUM(C113:I113)&lt;15,"CHYBÍ",IF(SUM(C113:I113)&gt;15,"MOC",IF(SUM(C113:I113)=15,SUM(C113*10+D113*9+E113*8+F113*7+G113*6+H113*5)))))</f>
        <v>123</v>
      </c>
      <c r="K113" s="36">
        <v>2</v>
      </c>
      <c r="L113" s="36">
        <v>4</v>
      </c>
      <c r="M113" s="36">
        <v>4</v>
      </c>
      <c r="N113" s="36">
        <v>4</v>
      </c>
      <c r="O113" s="36">
        <v>1</v>
      </c>
      <c r="P113" s="36"/>
      <c r="Q113" s="36"/>
      <c r="R113" s="36"/>
      <c r="S113" s="36"/>
      <c r="T113" s="36"/>
      <c r="U113" s="36"/>
      <c r="V113" s="38">
        <f>IF(SUM(K113:U113)=0,0,IF(SUM(K113:U113)&lt;15,"CHYBÍ",IF(SUM(K113:U113)=15,SUM(K113*10+L113*9+M113*8+N113*7+O113*6+P113*5+Q113*4+R113*3+S113*2+T113*1,IF(SUM(K113:U113)&gt;15,"MOC")))))</f>
        <v>122</v>
      </c>
      <c r="W113" s="36">
        <v>63</v>
      </c>
      <c r="X113" s="39">
        <v>18.38</v>
      </c>
      <c r="Y113" s="40">
        <f>SUM(W113-X113)</f>
        <v>44.620000000000005</v>
      </c>
      <c r="Z113" s="70">
        <f>SUM(J113+V113+Y113)</f>
        <v>289.62</v>
      </c>
      <c r="AA113" s="57">
        <f>RANK(Z113,$Z$16:$Z$181)</f>
        <v>98</v>
      </c>
      <c r="AB113" s="22" t="str">
        <f>IF(AND(J113&gt;=146,J113&lt;=150),"M",IF(AND(J113&gt;=140,J113&lt;=145),"I.",IF(AND(J113&gt;=130,J113&lt;=139),"II.",IF(AND(J113&gt;=125,J113&lt;=133),"III."," "))))</f>
        <v xml:space="preserve"> </v>
      </c>
      <c r="AC113" s="23" t="str">
        <f>IF(AND(V113&gt;=137,V113&lt;=150),"M",IF(AND(V113&gt;=131,V113&lt;=136),"I.",IF(AND(V113&gt;=125,V113&lt;=130),"II.",IF(AND(V113&gt;=116,V113&lt;=124),"III."," "))))</f>
        <v>III.</v>
      </c>
    </row>
    <row r="114" spans="1:29" ht="19.899999999999999" customHeight="1">
      <c r="A114" s="54" t="s">
        <v>164</v>
      </c>
      <c r="B114" s="35" t="s">
        <v>97</v>
      </c>
      <c r="C114" s="36">
        <v>6</v>
      </c>
      <c r="D114" s="36">
        <v>6</v>
      </c>
      <c r="E114" s="36">
        <v>3</v>
      </c>
      <c r="F114" s="36"/>
      <c r="G114" s="36"/>
      <c r="H114" s="36"/>
      <c r="I114" s="36"/>
      <c r="J114" s="37">
        <f>IF(SUM(C114:I114)=0,0,IF(SUM(C114:I114)&lt;15,"CHYBÍ",IF(SUM(C114:I114)&gt;15,"MOC",IF(SUM(C114:I114)=15,SUM(C114*10+D114*9+E114*8+F114*7+G114*6+H114*5)))))</f>
        <v>138</v>
      </c>
      <c r="K114" s="36">
        <v>2</v>
      </c>
      <c r="L114" s="36">
        <v>2</v>
      </c>
      <c r="M114" s="36">
        <v>6</v>
      </c>
      <c r="N114" s="36"/>
      <c r="O114" s="36">
        <v>1</v>
      </c>
      <c r="P114" s="36">
        <v>4</v>
      </c>
      <c r="Q114" s="36"/>
      <c r="R114" s="36"/>
      <c r="S114" s="36"/>
      <c r="T114" s="36"/>
      <c r="U114" s="36"/>
      <c r="V114" s="38">
        <f>IF(SUM(K114:U114)=0,0,IF(SUM(K114:U114)&lt;15,"CHYBÍ",IF(SUM(K114:U114)=15,SUM(K114*10+L114*9+M114*8+N114*7+O114*6+P114*5+Q114*4+R114*3+S114*2+T114*1,IF(SUM(K114:U114)&gt;15,"MOC")))))</f>
        <v>112</v>
      </c>
      <c r="W114" s="36">
        <v>47</v>
      </c>
      <c r="X114" s="39">
        <v>8.35</v>
      </c>
      <c r="Y114" s="40">
        <f>SUM(W114-X114)</f>
        <v>38.65</v>
      </c>
      <c r="Z114" s="70">
        <f>SUM(J114+V114+Y114)</f>
        <v>288.64999999999998</v>
      </c>
      <c r="AA114" s="57">
        <f>RANK(Z114,$Z$16:$Z$181)</f>
        <v>99</v>
      </c>
      <c r="AB114" s="22" t="str">
        <f>IF(AND(J114&gt;=146,J114&lt;=150),"M",IF(AND(J114&gt;=140,J114&lt;=145),"I.",IF(AND(J114&gt;=130,J114&lt;=139),"II.",IF(AND(J114&gt;=125,J114&lt;=133),"III."," "))))</f>
        <v>II.</v>
      </c>
      <c r="AC114" s="23" t="str">
        <f>IF(AND(V114&gt;=137,V114&lt;=150),"M",IF(AND(V114&gt;=131,V114&lt;=136),"I.",IF(AND(V114&gt;=125,V114&lt;=130),"II.",IF(AND(V114&gt;=116,V114&lt;=124),"III."," "))))</f>
        <v xml:space="preserve"> </v>
      </c>
    </row>
    <row r="115" spans="1:29" ht="19.899999999999999" customHeight="1">
      <c r="A115" s="54" t="s">
        <v>165</v>
      </c>
      <c r="B115" s="35" t="s">
        <v>97</v>
      </c>
      <c r="C115" s="36">
        <v>6</v>
      </c>
      <c r="D115" s="36">
        <v>8</v>
      </c>
      <c r="E115" s="36">
        <v>1</v>
      </c>
      <c r="F115" s="36"/>
      <c r="G115" s="36"/>
      <c r="H115" s="36"/>
      <c r="I115" s="36"/>
      <c r="J115" s="37">
        <f>IF(SUM(C115:I115)=0,0,IF(SUM(C115:I115)&lt;15,"CHYBÍ",IF(SUM(C115:I115)&gt;15,"MOC",IF(SUM(C115:I115)=15,SUM(C115*10+D115*9+E115*8+F115*7+G115*6+H115*5)))))</f>
        <v>140</v>
      </c>
      <c r="K115" s="36">
        <v>4</v>
      </c>
      <c r="L115" s="36">
        <v>1</v>
      </c>
      <c r="M115" s="36">
        <v>4</v>
      </c>
      <c r="N115" s="36">
        <v>2</v>
      </c>
      <c r="O115" s="36">
        <v>3</v>
      </c>
      <c r="P115" s="36">
        <v>1</v>
      </c>
      <c r="Q115" s="36"/>
      <c r="R115" s="36"/>
      <c r="S115" s="36"/>
      <c r="T115" s="36"/>
      <c r="U115" s="36"/>
      <c r="V115" s="38">
        <f>IF(SUM(K115:U115)=0,0,IF(SUM(K115:U115)&lt;15,"CHYBÍ",IF(SUM(K115:U115)=15,SUM(K115*10+L115*9+M115*8+N115*7+O115*6+P115*5+Q115*4+R115*3+S115*2+T115*1,IF(SUM(K115:U115)&gt;15,"MOC")))))</f>
        <v>118</v>
      </c>
      <c r="W115" s="36">
        <v>40</v>
      </c>
      <c r="X115" s="22">
        <v>10.1</v>
      </c>
      <c r="Y115" s="40">
        <f>SUM(W115-X115)</f>
        <v>29.9</v>
      </c>
      <c r="Z115" s="70">
        <f>SUM(J115+V115+Y115)</f>
        <v>287.89999999999998</v>
      </c>
      <c r="AA115" s="57">
        <f>RANK(Z115,$Z$16:$Z$181)</f>
        <v>100</v>
      </c>
      <c r="AB115" s="22" t="str">
        <f>IF(AND(J115&gt;=146,J115&lt;=150),"M",IF(AND(J115&gt;=140,J115&lt;=145),"I.",IF(AND(J115&gt;=130,J115&lt;=139),"II.",IF(AND(J115&gt;=125,J115&lt;=133),"III."," "))))</f>
        <v>I.</v>
      </c>
      <c r="AC115" s="23" t="str">
        <f>IF(AND(V115&gt;=137,V115&lt;=150),"M",IF(AND(V115&gt;=131,V115&lt;=136),"I.",IF(AND(V115&gt;=125,V115&lt;=130),"II.",IF(AND(V115&gt;=116,V115&lt;=124),"III."," "))))</f>
        <v>III.</v>
      </c>
    </row>
    <row r="116" spans="1:29" ht="19.899999999999999" customHeight="1">
      <c r="A116" s="54" t="s">
        <v>166</v>
      </c>
      <c r="B116" s="35" t="s">
        <v>78</v>
      </c>
      <c r="C116" s="36">
        <v>9</v>
      </c>
      <c r="D116" s="36">
        <v>1</v>
      </c>
      <c r="E116" s="36">
        <v>5</v>
      </c>
      <c r="F116" s="36"/>
      <c r="G116" s="36"/>
      <c r="H116" s="36"/>
      <c r="I116" s="36"/>
      <c r="J116" s="37">
        <f>IF(SUM(C116:I116)=0,0,IF(SUM(C116:I116)&lt;15,"CHYBÍ",IF(SUM(C116:I116)&gt;15,"MOC",IF(SUM(C116:I116)=15,SUM(C116*10+D116*9+E116*8+F116*7+G116*6+H116*5)))))</f>
        <v>139</v>
      </c>
      <c r="K116" s="36">
        <v>2</v>
      </c>
      <c r="L116" s="36">
        <v>4</v>
      </c>
      <c r="M116" s="36">
        <v>4</v>
      </c>
      <c r="N116" s="36">
        <v>2</v>
      </c>
      <c r="O116" s="36">
        <v>2</v>
      </c>
      <c r="P116" s="36"/>
      <c r="Q116" s="36"/>
      <c r="R116" s="36">
        <v>1</v>
      </c>
      <c r="S116" s="36"/>
      <c r="T116" s="36"/>
      <c r="U116" s="36"/>
      <c r="V116" s="38">
        <f>IF(SUM(K116:U116)=0,0,IF(SUM(K116:U116)&lt;15,"CHYBÍ",IF(SUM(K116:U116)=15,SUM(K116*10+L116*9+M116*8+N116*7+O116*6+P116*5+Q116*4+R116*3+S116*2+T116*1,IF(SUM(K116:U116)&gt;15,"MOC")))))</f>
        <v>117</v>
      </c>
      <c r="W116" s="36">
        <v>52</v>
      </c>
      <c r="X116" s="39">
        <v>20.12</v>
      </c>
      <c r="Y116" s="40">
        <f>SUM(W116-X116)</f>
        <v>31.88</v>
      </c>
      <c r="Z116" s="70">
        <f>SUM(J116+V116+Y116)</f>
        <v>287.88</v>
      </c>
      <c r="AA116" s="57">
        <f>RANK(Z116,$Z$16:$Z$181)</f>
        <v>101</v>
      </c>
      <c r="AB116" s="22" t="str">
        <f>IF(AND(J116&gt;=146,J116&lt;=150),"M",IF(AND(J116&gt;=140,J116&lt;=145),"I.",IF(AND(J116&gt;=130,J116&lt;=139),"II.",IF(AND(J116&gt;=125,J116&lt;=133),"III."," "))))</f>
        <v>II.</v>
      </c>
      <c r="AC116" s="23" t="str">
        <f>IF(AND(V116&gt;=137,V116&lt;=150),"M",IF(AND(V116&gt;=131,V116&lt;=136),"I.",IF(AND(V116&gt;=125,V116&lt;=130),"II.",IF(AND(V116&gt;=116,V116&lt;=124),"III."," "))))</f>
        <v>III.</v>
      </c>
    </row>
    <row r="117" spans="1:29" ht="19.899999999999999" customHeight="1">
      <c r="A117" s="54" t="s">
        <v>167</v>
      </c>
      <c r="B117" s="35" t="s">
        <v>43</v>
      </c>
      <c r="C117" s="36">
        <v>5</v>
      </c>
      <c r="D117" s="36">
        <v>7</v>
      </c>
      <c r="E117" s="36">
        <v>3</v>
      </c>
      <c r="F117" s="36"/>
      <c r="G117" s="36"/>
      <c r="H117" s="36"/>
      <c r="I117" s="36"/>
      <c r="J117" s="37">
        <f>IF(SUM(C117:I117)=0,0,IF(SUM(C117:I117)&lt;15,"CHYBÍ",IF(SUM(C117:I117)&gt;15,"MOC",IF(SUM(C117:I117)=15,SUM(C117*10+D117*9+E117*8+F117*7+G117*6+H117*5)))))</f>
        <v>137</v>
      </c>
      <c r="K117" s="36">
        <v>3</v>
      </c>
      <c r="L117" s="36">
        <v>3</v>
      </c>
      <c r="M117" s="36">
        <v>1</v>
      </c>
      <c r="N117" s="36">
        <v>7</v>
      </c>
      <c r="O117" s="36"/>
      <c r="P117" s="36">
        <v>1</v>
      </c>
      <c r="Q117" s="36"/>
      <c r="R117" s="36"/>
      <c r="S117" s="36"/>
      <c r="T117" s="36"/>
      <c r="U117" s="36"/>
      <c r="V117" s="38">
        <f>IF(SUM(K117:U117)=0,0,IF(SUM(K117:U117)&lt;15,"CHYBÍ",IF(SUM(K117:U117)=15,SUM(K117*10+L117*9+M117*8+N117*7+O117*6+P117*5+Q117*4+R117*3+S117*2+T117*1,IF(SUM(K117:U117)&gt;15,"MOC")))))</f>
        <v>119</v>
      </c>
      <c r="W117" s="36">
        <v>45</v>
      </c>
      <c r="X117" s="39">
        <v>13.21</v>
      </c>
      <c r="Y117" s="40">
        <f>SUM(W117-X117)</f>
        <v>31.79</v>
      </c>
      <c r="Z117" s="70">
        <f>SUM(J117+V117+Y117)</f>
        <v>287.79000000000002</v>
      </c>
      <c r="AA117" s="57">
        <f>RANK(Z117,$Z$16:$Z$181)</f>
        <v>102</v>
      </c>
      <c r="AB117" s="22" t="str">
        <f>IF(AND(J117&gt;=146,J117&lt;=150),"M",IF(AND(J117&gt;=140,J117&lt;=145),"I.",IF(AND(J117&gt;=130,J117&lt;=139),"II.",IF(AND(J117&gt;=125,J117&lt;=133),"III."," "))))</f>
        <v>II.</v>
      </c>
      <c r="AC117" s="23" t="str">
        <f>IF(AND(V117&gt;=137,V117&lt;=150),"M",IF(AND(V117&gt;=131,V117&lt;=136),"I.",IF(AND(V117&gt;=125,V117&lt;=130),"II.",IF(AND(V117&gt;=116,V117&lt;=124),"III."," "))))</f>
        <v>III.</v>
      </c>
    </row>
    <row r="118" spans="1:29" ht="19.899999999999999" customHeight="1">
      <c r="A118" s="54" t="s">
        <v>168</v>
      </c>
      <c r="B118" s="35" t="s">
        <v>132</v>
      </c>
      <c r="C118" s="36">
        <v>4</v>
      </c>
      <c r="D118" s="36">
        <v>8</v>
      </c>
      <c r="E118" s="36">
        <v>2</v>
      </c>
      <c r="F118" s="36">
        <v>1</v>
      </c>
      <c r="G118" s="36"/>
      <c r="H118" s="36"/>
      <c r="I118" s="36"/>
      <c r="J118" s="37">
        <f>IF(SUM(C118:I118)=0,0,IF(SUM(C118:I118)&lt;15,"CHYBÍ",IF(SUM(C118:I118)&gt;15,"MOC",IF(SUM(C118:I118)=15,SUM(C118*10+D118*9+E118*8+F118*7+G118*6+H118*5)))))</f>
        <v>135</v>
      </c>
      <c r="K118" s="36">
        <v>2</v>
      </c>
      <c r="L118" s="36">
        <v>1</v>
      </c>
      <c r="M118" s="36">
        <v>3</v>
      </c>
      <c r="N118" s="36">
        <v>2</v>
      </c>
      <c r="O118" s="36">
        <v>7</v>
      </c>
      <c r="P118" s="36"/>
      <c r="Q118" s="36"/>
      <c r="R118" s="36"/>
      <c r="S118" s="36"/>
      <c r="T118" s="36"/>
      <c r="U118" s="36"/>
      <c r="V118" s="38">
        <f>IF(SUM(K118:U118)=0,0,IF(SUM(K118:U118)&lt;15,"CHYBÍ",IF(SUM(K118:U118)=15,SUM(K118*10+L118*9+M118*8+N118*7+O118*6+P118*5+Q118*4+R118*3+S118*2+T118*1,IF(SUM(K118:U118)&gt;15,"MOC")))))</f>
        <v>109</v>
      </c>
      <c r="W118" s="36">
        <v>66</v>
      </c>
      <c r="X118" s="39">
        <v>22.9</v>
      </c>
      <c r="Y118" s="40">
        <f>SUM(W118-X118)</f>
        <v>43.1</v>
      </c>
      <c r="Z118" s="70">
        <f>SUM(J118+V118+Y118)</f>
        <v>287.10000000000002</v>
      </c>
      <c r="AA118" s="57">
        <f>RANK(Z118,$Z$16:$Z$181)</f>
        <v>103</v>
      </c>
      <c r="AB118" s="22" t="str">
        <f>IF(AND(J118&gt;=146,J118&lt;=150),"M",IF(AND(J118&gt;=140,J118&lt;=145),"I.",IF(AND(J118&gt;=130,J118&lt;=139),"II.",IF(AND(J118&gt;=125,J118&lt;=133),"III."," "))))</f>
        <v>II.</v>
      </c>
      <c r="AC118" s="23" t="str">
        <f>IF(AND(V118&gt;=137,V118&lt;=150),"M",IF(AND(V118&gt;=131,V118&lt;=136),"I.",IF(AND(V118&gt;=125,V118&lt;=130),"II.",IF(AND(V118&gt;=116,V118&lt;=124),"III."," "))))</f>
        <v xml:space="preserve"> </v>
      </c>
    </row>
    <row r="119" spans="1:29" ht="19.899999999999999" customHeight="1">
      <c r="A119" s="64" t="s">
        <v>169</v>
      </c>
      <c r="B119" s="62" t="s">
        <v>41</v>
      </c>
      <c r="C119" s="36">
        <v>4</v>
      </c>
      <c r="D119" s="36">
        <v>8</v>
      </c>
      <c r="E119" s="36">
        <v>3</v>
      </c>
      <c r="F119" s="36"/>
      <c r="G119" s="36"/>
      <c r="H119" s="36"/>
      <c r="I119" s="36"/>
      <c r="J119" s="66">
        <f>IF(SUM(C119:I119)=0,0,IF(SUM(C119:I119)&lt;15,"CHYBÍ",IF(SUM(C119:I119)&gt;15,"MOC",IF(SUM(C119:I119)=15,SUM(C119*10+D119*9+E119*8+F119*7+G119*6+H119*5)))))</f>
        <v>136</v>
      </c>
      <c r="K119" s="36"/>
      <c r="L119" s="36">
        <v>6</v>
      </c>
      <c r="M119" s="36">
        <v>5</v>
      </c>
      <c r="N119" s="36">
        <v>1</v>
      </c>
      <c r="O119" s="36">
        <v>2</v>
      </c>
      <c r="P119" s="36"/>
      <c r="Q119" s="36"/>
      <c r="R119" s="36">
        <v>1</v>
      </c>
      <c r="S119" s="36"/>
      <c r="T119" s="36"/>
      <c r="U119" s="36"/>
      <c r="V119" s="67">
        <f>IF(SUM(K119:U119)=0,0,IF(SUM(K119:U119)&lt;15,"CHYBÍ",IF(SUM(K119:U119)=15,SUM(K119*10+L119*9+M119*8+N119*7+O119*6+P119*5+Q119*4+R119*3+S119*2+T119*1,IF(SUM(K119:U119)&gt;15,"MOC")))))</f>
        <v>116</v>
      </c>
      <c r="W119" s="36">
        <v>63</v>
      </c>
      <c r="X119" s="39">
        <v>28.58</v>
      </c>
      <c r="Y119" s="68">
        <f>SUM(W119-X119)</f>
        <v>34.42</v>
      </c>
      <c r="Z119" s="71">
        <f>SUM(J119+V119+Y119)</f>
        <v>286.42</v>
      </c>
      <c r="AA119" s="57">
        <f>RANK(Z119,$Z$16:$Z$181)</f>
        <v>104</v>
      </c>
      <c r="AB119" s="22" t="str">
        <f>IF(AND(J119&gt;=146,J119&lt;=150),"M",IF(AND(J119&gt;=140,J119&lt;=145),"I.",IF(AND(J119&gt;=130,J119&lt;=139),"II.",IF(AND(J119&gt;=125,J119&lt;=133),"III."," "))))</f>
        <v>II.</v>
      </c>
      <c r="AC119" s="23" t="str">
        <f>IF(AND(V119&gt;=137,V119&lt;=150),"M",IF(AND(V119&gt;=131,V119&lt;=136),"I.",IF(AND(V119&gt;=125,V119&lt;=130),"II.",IF(AND(V119&gt;=116,V119&lt;=124),"III."," "))))</f>
        <v>III.</v>
      </c>
    </row>
    <row r="120" spans="1:29" ht="19.899999999999999" customHeight="1">
      <c r="A120" s="64" t="s">
        <v>170</v>
      </c>
      <c r="B120" s="62" t="s">
        <v>171</v>
      </c>
      <c r="C120" s="36"/>
      <c r="D120" s="36">
        <v>10</v>
      </c>
      <c r="E120" s="36">
        <v>5</v>
      </c>
      <c r="F120" s="36"/>
      <c r="G120" s="36"/>
      <c r="H120" s="36"/>
      <c r="I120" s="36"/>
      <c r="J120" s="66">
        <f>IF(SUM(C120:I120)=0,0,IF(SUM(C120:I120)&lt;15,"CHYBÍ",IF(SUM(C120:I120)&gt;15,"MOC",IF(SUM(C120:I120)=15,SUM(C120*10+D120*9+E120*8+F120*7+G120*6+H120*5)))))</f>
        <v>130</v>
      </c>
      <c r="K120" s="36">
        <v>2</v>
      </c>
      <c r="L120" s="36">
        <v>3</v>
      </c>
      <c r="M120" s="36">
        <v>5</v>
      </c>
      <c r="N120" s="36">
        <v>1</v>
      </c>
      <c r="O120" s="36">
        <v>3</v>
      </c>
      <c r="P120" s="36">
        <v>1</v>
      </c>
      <c r="Q120" s="36"/>
      <c r="R120" s="36"/>
      <c r="S120" s="36"/>
      <c r="T120" s="36"/>
      <c r="U120" s="36"/>
      <c r="V120" s="67">
        <f>IF(SUM(K120:U120)=0,0,IF(SUM(K120:U120)&lt;15,"CHYBÍ",IF(SUM(K120:U120)=15,SUM(K120*10+L120*9+M120*8+N120*7+O120*6+P120*5+Q120*4+R120*3+S120*2+T120*1,IF(SUM(K120:U120)&gt;15,"MOC")))))</f>
        <v>117</v>
      </c>
      <c r="W120" s="36">
        <v>58</v>
      </c>
      <c r="X120" s="39">
        <v>20.28</v>
      </c>
      <c r="Y120" s="68">
        <f>SUM(W120-X120)</f>
        <v>37.72</v>
      </c>
      <c r="Z120" s="71">
        <f>SUM(J120+V120+Y120)</f>
        <v>284.72000000000003</v>
      </c>
      <c r="AA120" s="57">
        <f>RANK(Z120,$Z$16:$Z$181)</f>
        <v>105</v>
      </c>
      <c r="AB120" s="22" t="str">
        <f>IF(AND(J120&gt;=146,J120&lt;=150),"M",IF(AND(J120&gt;=140,J120&lt;=145),"I.",IF(AND(J120&gt;=130,J120&lt;=139),"II.",IF(AND(J120&gt;=125,J120&lt;=133),"III."," "))))</f>
        <v>II.</v>
      </c>
      <c r="AC120" s="23" t="str">
        <f>IF(AND(V120&gt;=137,V120&lt;=150),"M",IF(AND(V120&gt;=131,V120&lt;=136),"I.",IF(AND(V120&gt;=125,V120&lt;=130),"II.",IF(AND(V120&gt;=116,V120&lt;=124),"III."," "))))</f>
        <v>III.</v>
      </c>
    </row>
    <row r="121" spans="1:29" ht="19.899999999999999" customHeight="1">
      <c r="A121" s="54" t="s">
        <v>172</v>
      </c>
      <c r="B121" s="35" t="s">
        <v>43</v>
      </c>
      <c r="C121" s="36">
        <v>3</v>
      </c>
      <c r="D121" s="36">
        <v>8</v>
      </c>
      <c r="E121" s="36">
        <v>3</v>
      </c>
      <c r="F121" s="36"/>
      <c r="G121" s="36"/>
      <c r="H121" s="36"/>
      <c r="I121" s="36">
        <v>1</v>
      </c>
      <c r="J121" s="37">
        <f>IF(SUM(C121:I121)=0,0,IF(SUM(C121:I121)&lt;15,"CHYBÍ",IF(SUM(C121:I121)&gt;15,"MOC",IF(SUM(C121:I121)=15,SUM(C121*10+D121*9+E121*8+F121*7+G121*6+H121*5)))))</f>
        <v>126</v>
      </c>
      <c r="K121" s="36">
        <v>1</v>
      </c>
      <c r="L121" s="36">
        <v>7</v>
      </c>
      <c r="M121" s="36">
        <v>3</v>
      </c>
      <c r="N121" s="36">
        <v>1</v>
      </c>
      <c r="O121" s="36">
        <v>2</v>
      </c>
      <c r="P121" s="36"/>
      <c r="Q121" s="36">
        <v>1</v>
      </c>
      <c r="R121" s="36"/>
      <c r="S121" s="36"/>
      <c r="T121" s="36"/>
      <c r="U121" s="36"/>
      <c r="V121" s="38">
        <f>IF(SUM(K121:U121)=0,0,IF(SUM(K121:U121)&lt;15,"CHYBÍ",IF(SUM(K121:U121)=15,SUM(K121*10+L121*9+M121*8+N121*7+O121*6+P121*5+Q121*4+R121*3+S121*2+T121*1,IF(SUM(K121:U121)&gt;15,"MOC")))))</f>
        <v>120</v>
      </c>
      <c r="W121" s="36">
        <v>57</v>
      </c>
      <c r="X121" s="39">
        <v>19.18</v>
      </c>
      <c r="Y121" s="40">
        <f>SUM(W121-X121)</f>
        <v>37.82</v>
      </c>
      <c r="Z121" s="70">
        <f>SUM(J121+V121+Y121)</f>
        <v>283.82</v>
      </c>
      <c r="AA121" s="57">
        <f>RANK(Z121,$Z$16:$Z$181)</f>
        <v>106</v>
      </c>
      <c r="AB121" s="22" t="str">
        <f>IF(AND(J121&gt;=146,J121&lt;=150),"M",IF(AND(J121&gt;=140,J121&lt;=145),"I.",IF(AND(J121&gt;=130,J121&lt;=139),"II.",IF(AND(J121&gt;=125,J121&lt;=133),"III."," "))))</f>
        <v>III.</v>
      </c>
      <c r="AC121" s="23" t="str">
        <f>IF(AND(V121&gt;=137,V121&lt;=150),"M",IF(AND(V121&gt;=131,V121&lt;=136),"I.",IF(AND(V121&gt;=125,V121&lt;=130),"II.",IF(AND(V121&gt;=116,V121&lt;=124),"III."," "))))</f>
        <v>III.</v>
      </c>
    </row>
    <row r="122" spans="1:29" ht="19.899999999999999" customHeight="1">
      <c r="A122" s="64" t="s">
        <v>173</v>
      </c>
      <c r="B122" s="62" t="s">
        <v>41</v>
      </c>
      <c r="C122" s="42">
        <v>4</v>
      </c>
      <c r="D122" s="42">
        <v>6</v>
      </c>
      <c r="E122" s="42">
        <v>4</v>
      </c>
      <c r="F122" s="42">
        <v>1</v>
      </c>
      <c r="G122" s="42"/>
      <c r="H122" s="42"/>
      <c r="I122" s="42"/>
      <c r="J122" s="66">
        <f>IF(SUM(C122:I122)=0,0,IF(SUM(C122:I122)&lt;15,"CHYBÍ",IF(SUM(C122:I122)&gt;15,"MOC",IF(SUM(C122:I122)=15,SUM(C122*10+D122*9+E122*8+F122*7+G122*6+H122*5)))))</f>
        <v>133</v>
      </c>
      <c r="K122" s="42">
        <v>1</v>
      </c>
      <c r="L122" s="42">
        <v>3</v>
      </c>
      <c r="M122" s="42">
        <v>6</v>
      </c>
      <c r="N122" s="42">
        <v>2</v>
      </c>
      <c r="O122" s="42">
        <v>3</v>
      </c>
      <c r="P122" s="42"/>
      <c r="Q122" s="42"/>
      <c r="R122" s="42"/>
      <c r="S122" s="42"/>
      <c r="T122" s="42"/>
      <c r="U122" s="42"/>
      <c r="V122" s="67">
        <f>IF(SUM(K122:U122)=0,0,IF(SUM(K122:U122)&lt;15,"CHYBÍ",IF(SUM(K122:U122)=15,SUM(K122*10+L122*9+M122*8+N122*7+O122*6+P122*5+Q122*4+R122*3+S122*2+T122*1,IF(SUM(K122:U122)&gt;15,"MOC")))))</f>
        <v>117</v>
      </c>
      <c r="W122" s="42">
        <v>44</v>
      </c>
      <c r="X122" s="45">
        <v>10.35</v>
      </c>
      <c r="Y122" s="68">
        <f>SUM(W122-X122)</f>
        <v>33.65</v>
      </c>
      <c r="Z122" s="71">
        <f>SUM(J122+V122+Y122)</f>
        <v>283.64999999999998</v>
      </c>
      <c r="AA122" s="57">
        <f>RANK(Z122,$Z$16:$Z$181)</f>
        <v>107</v>
      </c>
      <c r="AB122" s="22" t="str">
        <f>IF(AND(J122&gt;=146,J122&lt;=150),"M",IF(AND(J122&gt;=140,J122&lt;=145),"I.",IF(AND(J122&gt;=130,J122&lt;=139),"II.",IF(AND(J122&gt;=125,J122&lt;=133),"III."," "))))</f>
        <v>II.</v>
      </c>
      <c r="AC122" s="23" t="str">
        <f>IF(AND(V122&gt;=137,V122&lt;=150),"M",IF(AND(V122&gt;=131,V122&lt;=136),"I.",IF(AND(V122&gt;=125,V122&lt;=130),"II.",IF(AND(V122&gt;=116,V122&lt;=124),"III."," "))))</f>
        <v>III.</v>
      </c>
    </row>
    <row r="123" spans="1:29" ht="19.899999999999999" customHeight="1">
      <c r="A123" s="54" t="s">
        <v>174</v>
      </c>
      <c r="B123" s="35" t="s">
        <v>66</v>
      </c>
      <c r="C123" s="36">
        <v>5</v>
      </c>
      <c r="D123" s="36">
        <v>6</v>
      </c>
      <c r="E123" s="36">
        <v>3</v>
      </c>
      <c r="F123" s="36">
        <v>1</v>
      </c>
      <c r="G123" s="36"/>
      <c r="H123" s="36"/>
      <c r="I123" s="36"/>
      <c r="J123" s="37">
        <f>IF(SUM(C123:I123)=0,0,IF(SUM(C123:I123)&lt;15,"CHYBÍ",IF(SUM(C123:I123)&gt;15,"MOC",IF(SUM(C123:I123)=15,SUM(C123*10+D123*9+E123*8+F123*7+G123*6+H123*5)))))</f>
        <v>135</v>
      </c>
      <c r="K123" s="36">
        <v>3</v>
      </c>
      <c r="L123" s="36">
        <v>1</v>
      </c>
      <c r="M123" s="36">
        <v>3</v>
      </c>
      <c r="N123" s="36">
        <v>6</v>
      </c>
      <c r="O123" s="36">
        <v>1</v>
      </c>
      <c r="P123" s="36">
        <v>1</v>
      </c>
      <c r="Q123" s="36"/>
      <c r="R123" s="36"/>
      <c r="S123" s="36"/>
      <c r="T123" s="36"/>
      <c r="U123" s="36"/>
      <c r="V123" s="38">
        <f>IF(SUM(K123:U123)=0,0,IF(SUM(K123:U123)&lt;15,"CHYBÍ",IF(SUM(K123:U123)=15,SUM(K123*10+L123*9+M123*8+N123*7+O123*6+P123*5+Q123*4+R123*3+S123*2+T123*1,IF(SUM(K123:U123)&gt;15,"MOC")))))</f>
        <v>116</v>
      </c>
      <c r="W123" s="36">
        <v>49</v>
      </c>
      <c r="X123" s="39">
        <v>17.22</v>
      </c>
      <c r="Y123" s="40">
        <f>SUM(W123-X123)</f>
        <v>31.78</v>
      </c>
      <c r="Z123" s="70">
        <f>SUM(J123+V123+Y123)</f>
        <v>282.77999999999997</v>
      </c>
      <c r="AA123" s="57">
        <f>RANK(Z123,$Z$16:$Z$181)</f>
        <v>108</v>
      </c>
      <c r="AB123" s="22" t="str">
        <f>IF(AND(J123&gt;=146,J123&lt;=150),"M",IF(AND(J123&gt;=140,J123&lt;=145),"I.",IF(AND(J123&gt;=130,J123&lt;=139),"II.",IF(AND(J123&gt;=125,J123&lt;=133),"III."," "))))</f>
        <v>II.</v>
      </c>
      <c r="AC123" s="23" t="str">
        <f>IF(AND(V123&gt;=137,V123&lt;=150),"M",IF(AND(V123&gt;=131,V123&lt;=136),"I.",IF(AND(V123&gt;=125,V123&lt;=130),"II.",IF(AND(V123&gt;=116,V123&lt;=124),"III."," "))))</f>
        <v>III.</v>
      </c>
    </row>
    <row r="124" spans="1:29" ht="19.899999999999999" customHeight="1">
      <c r="A124" s="54" t="s">
        <v>175</v>
      </c>
      <c r="B124" s="35" t="s">
        <v>97</v>
      </c>
      <c r="C124" s="36">
        <v>6</v>
      </c>
      <c r="D124" s="36">
        <v>8</v>
      </c>
      <c r="E124" s="36">
        <v>1</v>
      </c>
      <c r="F124" s="36"/>
      <c r="G124" s="36"/>
      <c r="H124" s="36"/>
      <c r="I124" s="36"/>
      <c r="J124" s="37">
        <f>IF(SUM(C124:I124)=0,0,IF(SUM(C124:I124)&lt;15,"CHYBÍ",IF(SUM(C124:I124)&gt;15,"MOC",IF(SUM(C124:I124)=15,SUM(C124*10+D124*9+E124*8+F124*7+G124*6+H124*5)))))</f>
        <v>140</v>
      </c>
      <c r="K124" s="36">
        <v>3</v>
      </c>
      <c r="L124" s="36">
        <v>2</v>
      </c>
      <c r="M124" s="36">
        <v>2</v>
      </c>
      <c r="N124" s="36">
        <v>3</v>
      </c>
      <c r="O124" s="36">
        <v>1</v>
      </c>
      <c r="P124" s="36">
        <v>1</v>
      </c>
      <c r="Q124" s="36">
        <v>2</v>
      </c>
      <c r="R124" s="36">
        <v>1</v>
      </c>
      <c r="S124" s="36"/>
      <c r="T124" s="36"/>
      <c r="U124" s="36"/>
      <c r="V124" s="38">
        <f>IF(SUM(K124:U124)=0,0,IF(SUM(K124:U124)&lt;15,"CHYBÍ",IF(SUM(K124:U124)=15,SUM(K124*10+L124*9+M124*8+N124*7+O124*6+P124*5+Q124*4+R124*3+S124*2+T124*1,IF(SUM(K124:U124)&gt;15,"MOC")))))</f>
        <v>107</v>
      </c>
      <c r="W124" s="36">
        <v>50</v>
      </c>
      <c r="X124" s="39">
        <v>14.49</v>
      </c>
      <c r="Y124" s="40">
        <f>SUM(W124-X124)</f>
        <v>35.51</v>
      </c>
      <c r="Z124" s="70">
        <f>SUM(J124+V124+Y124)</f>
        <v>282.51</v>
      </c>
      <c r="AA124" s="57">
        <f>RANK(Z124,$Z$16:$Z$181)</f>
        <v>109</v>
      </c>
      <c r="AB124" s="22" t="str">
        <f>IF(AND(J124&gt;=146,J124&lt;=150),"M",IF(AND(J124&gt;=140,J124&lt;=145),"I.",IF(AND(J124&gt;=130,J124&lt;=139),"II.",IF(AND(J124&gt;=125,J124&lt;=133),"III."," "))))</f>
        <v>I.</v>
      </c>
      <c r="AC124" s="23" t="str">
        <f>IF(AND(V124&gt;=137,V124&lt;=150),"M",IF(AND(V124&gt;=131,V124&lt;=136),"I.",IF(AND(V124&gt;=125,V124&lt;=130),"II.",IF(AND(V124&gt;=116,V124&lt;=124),"III."," "))))</f>
        <v xml:space="preserve"> </v>
      </c>
    </row>
    <row r="125" spans="1:29" ht="19.899999999999999" customHeight="1">
      <c r="A125" s="54" t="s">
        <v>176</v>
      </c>
      <c r="B125" s="35" t="s">
        <v>119</v>
      </c>
      <c r="C125" s="36">
        <v>8</v>
      </c>
      <c r="D125" s="36">
        <v>4</v>
      </c>
      <c r="E125" s="36">
        <v>2</v>
      </c>
      <c r="F125" s="36">
        <v>1</v>
      </c>
      <c r="G125" s="36"/>
      <c r="H125" s="36"/>
      <c r="I125" s="36"/>
      <c r="J125" s="37">
        <f>IF(SUM(C125:I125)=0,0,IF(SUM(C125:I125)&lt;15,"CHYBÍ",IF(SUM(C125:I125)&gt;15,"MOC",IF(SUM(C125:I125)=15,SUM(C125*10+D125*9+E125*8+F125*7+G125*6+H125*5)))))</f>
        <v>139</v>
      </c>
      <c r="K125" s="36">
        <v>3</v>
      </c>
      <c r="L125" s="36">
        <v>4</v>
      </c>
      <c r="M125" s="36">
        <v>5</v>
      </c>
      <c r="N125" s="36">
        <v>2</v>
      </c>
      <c r="O125" s="36">
        <v>1</v>
      </c>
      <c r="P125" s="36"/>
      <c r="Q125" s="36"/>
      <c r="R125" s="36"/>
      <c r="S125" s="36"/>
      <c r="T125" s="36"/>
      <c r="U125" s="36"/>
      <c r="V125" s="38">
        <f>IF(SUM(K125:U125)=0,0,IF(SUM(K125:U125)&lt;15,"CHYBÍ",IF(SUM(K125:U125)=15,SUM(K125*10+L125*9+M125*8+N125*7+O125*6+P125*5+Q125*4+R125*3+S125*2+T125*1,IF(SUM(K125:U125)&gt;15,"MOC")))))</f>
        <v>126</v>
      </c>
      <c r="W125" s="36">
        <v>39</v>
      </c>
      <c r="X125" s="39">
        <v>23.01</v>
      </c>
      <c r="Y125" s="40">
        <f>SUM(W125-X125)</f>
        <v>15.989999999999998</v>
      </c>
      <c r="Z125" s="70">
        <f>SUM(J125+V125+Y125)</f>
        <v>280.99</v>
      </c>
      <c r="AA125" s="57">
        <f>RANK(Z125,$Z$16:$Z$181)</f>
        <v>110</v>
      </c>
      <c r="AB125" s="22" t="str">
        <f>IF(AND(J125&gt;=146,J125&lt;=150),"M",IF(AND(J125&gt;=140,J125&lt;=145),"I.",IF(AND(J125&gt;=130,J125&lt;=139),"II.",IF(AND(J125&gt;=125,J125&lt;=133),"III."," "))))</f>
        <v>II.</v>
      </c>
      <c r="AC125" s="23" t="str">
        <f>IF(AND(V125&gt;=137,V125&lt;=150),"M",IF(AND(V125&gt;=131,V125&lt;=136),"I.",IF(AND(V125&gt;=125,V125&lt;=130),"II.",IF(AND(V125&gt;=116,V125&lt;=124),"III."," "))))</f>
        <v>II.</v>
      </c>
    </row>
    <row r="126" spans="1:29" ht="19.899999999999999" customHeight="1">
      <c r="A126" s="54" t="s">
        <v>177</v>
      </c>
      <c r="B126" s="35" t="s">
        <v>75</v>
      </c>
      <c r="C126" s="36">
        <v>3</v>
      </c>
      <c r="D126" s="36">
        <v>6</v>
      </c>
      <c r="E126" s="36">
        <v>5</v>
      </c>
      <c r="F126" s="36">
        <v>1</v>
      </c>
      <c r="G126" s="36"/>
      <c r="H126" s="36"/>
      <c r="I126" s="36"/>
      <c r="J126" s="37">
        <f>IF(SUM(C126:I126)=0,0,IF(SUM(C126:I126)&lt;15,"CHYBÍ",IF(SUM(C126:I126)&gt;15,"MOC",IF(SUM(C126:I126)=15,SUM(C126*10+D126*9+E126*8+F126*7+G126*6+H126*5)))))</f>
        <v>131</v>
      </c>
      <c r="K126" s="36">
        <v>4</v>
      </c>
      <c r="L126" s="36">
        <v>2</v>
      </c>
      <c r="M126" s="36">
        <v>5</v>
      </c>
      <c r="N126" s="36">
        <v>2</v>
      </c>
      <c r="O126" s="36">
        <v>1</v>
      </c>
      <c r="P126" s="36"/>
      <c r="Q126" s="36">
        <v>1</v>
      </c>
      <c r="R126" s="36"/>
      <c r="S126" s="36"/>
      <c r="T126" s="36"/>
      <c r="U126" s="36"/>
      <c r="V126" s="38">
        <f>IF(SUM(K126:U126)=0,0,IF(SUM(K126:U126)&lt;15,"CHYBÍ",IF(SUM(K126:U126)=15,SUM(K126*10+L126*9+M126*8+N126*7+O126*6+P126*5+Q126*4+R126*3+S126*2+T126*1,IF(SUM(K126:U126)&gt;15,"MOC")))))</f>
        <v>122</v>
      </c>
      <c r="W126" s="36">
        <v>50</v>
      </c>
      <c r="X126" s="39">
        <v>22.98</v>
      </c>
      <c r="Y126" s="40">
        <f>SUM(W126-X126)</f>
        <v>27.02</v>
      </c>
      <c r="Z126" s="70">
        <f>SUM(J126+V126+Y126)</f>
        <v>280.02</v>
      </c>
      <c r="AA126" s="57">
        <f>RANK(Z126,$Z$16:$Z$181)</f>
        <v>111</v>
      </c>
      <c r="AB126" s="22" t="str">
        <f>IF(AND(J126&gt;=146,J126&lt;=150),"M",IF(AND(J126&gt;=140,J126&lt;=145),"I.",IF(AND(J126&gt;=130,J126&lt;=139),"II.",IF(AND(J126&gt;=125,J126&lt;=133),"III."," "))))</f>
        <v>II.</v>
      </c>
      <c r="AC126" s="23" t="str">
        <f>IF(AND(V126&gt;=137,V126&lt;=150),"M",IF(AND(V126&gt;=131,V126&lt;=136),"I.",IF(AND(V126&gt;=125,V126&lt;=130),"II.",IF(AND(V126&gt;=116,V126&lt;=124),"III."," "))))</f>
        <v>III.</v>
      </c>
    </row>
    <row r="127" spans="1:29" ht="19.899999999999999" customHeight="1">
      <c r="A127" s="54" t="s">
        <v>178</v>
      </c>
      <c r="B127" s="35" t="s">
        <v>78</v>
      </c>
      <c r="C127" s="36">
        <v>10</v>
      </c>
      <c r="D127" s="36">
        <v>5</v>
      </c>
      <c r="E127" s="36"/>
      <c r="F127" s="36"/>
      <c r="G127" s="36"/>
      <c r="H127" s="36"/>
      <c r="I127" s="36"/>
      <c r="J127" s="37">
        <f>IF(SUM(C127:I127)=0,0,IF(SUM(C127:I127)&lt;15,"CHYBÍ",IF(SUM(C127:I127)&gt;15,"MOC",IF(SUM(C127:I127)=15,SUM(C127*10+D127*9+E127*8+F127*7+G127*6+H127*5)))))</f>
        <v>145</v>
      </c>
      <c r="K127" s="36"/>
      <c r="L127" s="36"/>
      <c r="M127" s="36">
        <v>3</v>
      </c>
      <c r="N127" s="36">
        <v>6</v>
      </c>
      <c r="O127" s="36">
        <v>4</v>
      </c>
      <c r="P127" s="36">
        <v>2</v>
      </c>
      <c r="Q127" s="36"/>
      <c r="R127" s="36"/>
      <c r="S127" s="36"/>
      <c r="T127" s="36"/>
      <c r="U127" s="36"/>
      <c r="V127" s="38">
        <f>IF(SUM(K127:U127)=0,0,IF(SUM(K127:U127)&lt;15,"CHYBÍ",IF(SUM(K127:U127)=15,SUM(K127*10+L127*9+M127*8+N127*7+O127*6+P127*5+Q127*4+R127*3+S127*2+T127*1,IF(SUM(K127:U127)&gt;15,"MOC")))))</f>
        <v>100</v>
      </c>
      <c r="W127" s="36">
        <v>49</v>
      </c>
      <c r="X127" s="39">
        <v>14.6</v>
      </c>
      <c r="Y127" s="40">
        <f>SUM(W127-X127)</f>
        <v>34.4</v>
      </c>
      <c r="Z127" s="70">
        <f>SUM(J127+V127+Y127)</f>
        <v>279.39999999999998</v>
      </c>
      <c r="AA127" s="57">
        <f>RANK(Z127,$Z$16:$Z$181)</f>
        <v>112</v>
      </c>
      <c r="AB127" s="22" t="str">
        <f>IF(AND(J127&gt;=146,J127&lt;=150),"M",IF(AND(J127&gt;=140,J127&lt;=145),"I.",IF(AND(J127&gt;=130,J127&lt;=139),"II.",IF(AND(J127&gt;=125,J127&lt;=133),"III."," "))))</f>
        <v>I.</v>
      </c>
      <c r="AC127" s="23" t="str">
        <f>IF(AND(V127&gt;=137,V127&lt;=150),"M",IF(AND(V127&gt;=131,V127&lt;=136),"I.",IF(AND(V127&gt;=125,V127&lt;=130),"II.",IF(AND(V127&gt;=116,V127&lt;=124),"III."," "))))</f>
        <v xml:space="preserve"> </v>
      </c>
    </row>
    <row r="128" spans="1:29" ht="19.899999999999999" customHeight="1">
      <c r="A128" s="54" t="s">
        <v>179</v>
      </c>
      <c r="B128" s="35" t="s">
        <v>66</v>
      </c>
      <c r="C128" s="36">
        <v>6</v>
      </c>
      <c r="D128" s="36">
        <v>2</v>
      </c>
      <c r="E128" s="36">
        <v>4</v>
      </c>
      <c r="F128" s="36">
        <v>2</v>
      </c>
      <c r="G128" s="36">
        <v>1</v>
      </c>
      <c r="H128" s="36"/>
      <c r="I128" s="36"/>
      <c r="J128" s="37">
        <f>IF(SUM(C128:I128)=0,0,IF(SUM(C128:I128)&lt;15,"CHYBÍ",IF(SUM(C128:I128)&gt;15,"MOC",IF(SUM(C128:I128)=15,SUM(C128*10+D128*9+E128*8+F128*7+G128*6+H128*5)))))</f>
        <v>130</v>
      </c>
      <c r="K128" s="36">
        <v>1</v>
      </c>
      <c r="L128" s="36">
        <v>3</v>
      </c>
      <c r="M128" s="36">
        <v>4</v>
      </c>
      <c r="N128" s="36">
        <v>3</v>
      </c>
      <c r="O128" s="36">
        <v>1</v>
      </c>
      <c r="P128" s="36">
        <v>2</v>
      </c>
      <c r="Q128" s="36">
        <v>1</v>
      </c>
      <c r="R128" s="36"/>
      <c r="S128" s="36"/>
      <c r="T128" s="36"/>
      <c r="U128" s="36"/>
      <c r="V128" s="38">
        <f>IF(SUM(K128:U128)=0,0,IF(SUM(K128:U128)&lt;15,"CHYBÍ",IF(SUM(K128:U128)=15,SUM(K128*10+L128*9+M128*8+N128*7+O128*6+P128*5+Q128*4+R128*3+S128*2+T128*1,IF(SUM(K128:U128)&gt;15,"MOC")))))</f>
        <v>110</v>
      </c>
      <c r="W128" s="36">
        <v>53</v>
      </c>
      <c r="X128" s="39">
        <v>14.77</v>
      </c>
      <c r="Y128" s="40">
        <f>SUM(W128-X128)</f>
        <v>38.230000000000004</v>
      </c>
      <c r="Z128" s="70">
        <f>SUM(J128+V128+Y128)</f>
        <v>278.23</v>
      </c>
      <c r="AA128" s="57">
        <f>RANK(Z128,$Z$16:$Z$181)</f>
        <v>113</v>
      </c>
      <c r="AB128" s="22" t="str">
        <f>IF(AND(J128&gt;=146,J128&lt;=150),"M",IF(AND(J128&gt;=140,J128&lt;=145),"I.",IF(AND(J128&gt;=130,J128&lt;=139),"II.",IF(AND(J128&gt;=125,J128&lt;=133),"III."," "))))</f>
        <v>II.</v>
      </c>
      <c r="AC128" s="23" t="str">
        <f>IF(AND(V128&gt;=137,V128&lt;=150),"M",IF(AND(V128&gt;=131,V128&lt;=136),"I.",IF(AND(V128&gt;=125,V128&lt;=130),"II.",IF(AND(V128&gt;=116,V128&lt;=124),"III."," "))))</f>
        <v xml:space="preserve"> </v>
      </c>
    </row>
    <row r="129" spans="1:29" ht="19.899999999999999" customHeight="1">
      <c r="A129" s="54" t="s">
        <v>180</v>
      </c>
      <c r="B129" s="35" t="s">
        <v>66</v>
      </c>
      <c r="C129" s="36">
        <v>7</v>
      </c>
      <c r="D129" s="36">
        <v>4</v>
      </c>
      <c r="E129" s="36">
        <v>2</v>
      </c>
      <c r="F129" s="36">
        <v>2</v>
      </c>
      <c r="G129" s="36"/>
      <c r="H129" s="36"/>
      <c r="I129" s="36"/>
      <c r="J129" s="37">
        <f>IF(SUM(C129:I129)=0,0,IF(SUM(C129:I129)&lt;15,"CHYBÍ",IF(SUM(C129:I129)&gt;15,"MOC",IF(SUM(C129:I129)=15,SUM(C129*10+D129*9+E129*8+F129*7+G129*6+H129*5)))))</f>
        <v>136</v>
      </c>
      <c r="K129" s="36">
        <v>2</v>
      </c>
      <c r="L129" s="36">
        <v>6</v>
      </c>
      <c r="M129" s="36">
        <v>1</v>
      </c>
      <c r="N129" s="36">
        <v>2</v>
      </c>
      <c r="O129" s="36">
        <v>1</v>
      </c>
      <c r="P129" s="36">
        <v>2</v>
      </c>
      <c r="Q129" s="36"/>
      <c r="R129" s="36">
        <v>1</v>
      </c>
      <c r="S129" s="36"/>
      <c r="T129" s="36"/>
      <c r="U129" s="36"/>
      <c r="V129" s="38">
        <f>IF(SUM(K129:U129)=0,0,IF(SUM(K129:U129)&lt;15,"CHYBÍ",IF(SUM(K129:U129)=15,SUM(K129*10+L129*9+M129*8+N129*7+O129*6+P129*5+Q129*4+R129*3+S129*2+T129*1,IF(SUM(K129:U129)&gt;15,"MOC")))))</f>
        <v>115</v>
      </c>
      <c r="W129" s="36">
        <v>49</v>
      </c>
      <c r="X129" s="39">
        <v>22.55</v>
      </c>
      <c r="Y129" s="40">
        <f>SUM(W129-X129)</f>
        <v>26.45</v>
      </c>
      <c r="Z129" s="70">
        <f>SUM(J129+V129+Y129)</f>
        <v>277.45</v>
      </c>
      <c r="AA129" s="57">
        <f>RANK(Z129,$Z$16:$Z$181)</f>
        <v>114</v>
      </c>
      <c r="AB129" s="22" t="str">
        <f>IF(AND(J129&gt;=146,J129&lt;=150),"M",IF(AND(J129&gt;=140,J129&lt;=145),"I.",IF(AND(J129&gt;=130,J129&lt;=139),"II.",IF(AND(J129&gt;=125,J129&lt;=133),"III."," "))))</f>
        <v>II.</v>
      </c>
      <c r="AC129" s="23" t="str">
        <f>IF(AND(V129&gt;=137,V129&lt;=150),"M",IF(AND(V129&gt;=131,V129&lt;=136),"I.",IF(AND(V129&gt;=125,V129&lt;=130),"II.",IF(AND(V129&gt;=116,V129&lt;=124),"III."," "))))</f>
        <v xml:space="preserve"> </v>
      </c>
    </row>
    <row r="130" spans="1:29" ht="19.899999999999999" customHeight="1">
      <c r="A130" s="54" t="s">
        <v>181</v>
      </c>
      <c r="B130" s="35" t="s">
        <v>97</v>
      </c>
      <c r="C130" s="36">
        <v>4</v>
      </c>
      <c r="D130" s="36">
        <v>6</v>
      </c>
      <c r="E130" s="36">
        <v>4</v>
      </c>
      <c r="F130" s="36"/>
      <c r="G130" s="36"/>
      <c r="H130" s="36"/>
      <c r="I130" s="36">
        <v>1</v>
      </c>
      <c r="J130" s="37">
        <f>IF(SUM(C130:I130)=0,0,IF(SUM(C130:I130)&lt;15,"CHYBÍ",IF(SUM(C130:I130)&gt;15,"MOC",IF(SUM(C130:I130)=15,SUM(C130*10+D130*9+E130*8+F130*7+G130*6+H130*5)))))</f>
        <v>126</v>
      </c>
      <c r="K130" s="36"/>
      <c r="L130" s="36">
        <v>3</v>
      </c>
      <c r="M130" s="36">
        <v>5</v>
      </c>
      <c r="N130" s="36">
        <v>3</v>
      </c>
      <c r="O130" s="36">
        <v>1</v>
      </c>
      <c r="P130" s="36">
        <v>2</v>
      </c>
      <c r="Q130" s="36">
        <v>1</v>
      </c>
      <c r="R130" s="36"/>
      <c r="S130" s="36"/>
      <c r="T130" s="36"/>
      <c r="U130" s="36"/>
      <c r="V130" s="38">
        <f>IF(SUM(K130:U130)=0,0,IF(SUM(K130:U130)&lt;15,"CHYBÍ",IF(SUM(K130:U130)=15,SUM(K130*10+L130*9+M130*8+N130*7+O130*6+P130*5+Q130*4+R130*3+S130*2+T130*1,IF(SUM(K130:U130)&gt;15,"MOC")))))</f>
        <v>108</v>
      </c>
      <c r="W130" s="36">
        <v>66</v>
      </c>
      <c r="X130" s="39">
        <v>22.79</v>
      </c>
      <c r="Y130" s="40">
        <f>SUM(W130-X130)</f>
        <v>43.21</v>
      </c>
      <c r="Z130" s="70">
        <f>SUM(J130+V130+Y130)</f>
        <v>277.20999999999998</v>
      </c>
      <c r="AA130" s="57">
        <f>RANK(Z130,$Z$16:$Z$181)</f>
        <v>115</v>
      </c>
      <c r="AB130" s="22" t="str">
        <f>IF(AND(J130&gt;=146,J130&lt;=150),"M",IF(AND(J130&gt;=140,J130&lt;=145),"I.",IF(AND(J130&gt;=130,J130&lt;=139),"II.",IF(AND(J130&gt;=125,J130&lt;=133),"III."," "))))</f>
        <v>III.</v>
      </c>
      <c r="AC130" s="23" t="str">
        <f>IF(AND(V130&gt;=137,V130&lt;=150),"M",IF(AND(V130&gt;=131,V130&lt;=136),"I.",IF(AND(V130&gt;=125,V130&lt;=130),"II.",IF(AND(V130&gt;=116,V130&lt;=124),"III."," "))))</f>
        <v xml:space="preserve"> </v>
      </c>
    </row>
    <row r="131" spans="1:29" ht="19.899999999999999" customHeight="1">
      <c r="A131" s="54" t="s">
        <v>182</v>
      </c>
      <c r="B131" s="35" t="s">
        <v>43</v>
      </c>
      <c r="C131" s="36">
        <v>8</v>
      </c>
      <c r="D131" s="36">
        <v>4</v>
      </c>
      <c r="E131" s="36">
        <v>2</v>
      </c>
      <c r="F131" s="36"/>
      <c r="G131" s="36"/>
      <c r="H131" s="36"/>
      <c r="I131" s="36">
        <v>1</v>
      </c>
      <c r="J131" s="37">
        <f>IF(SUM(C131:I131)=0,0,IF(SUM(C131:I131)&lt;15,"CHYBÍ",IF(SUM(C131:I131)&gt;15,"MOC",IF(SUM(C131:I131)=15,SUM(C131*10+D131*9+E131*8+F131*7+G131*6+H131*5)))))-2</f>
        <v>130</v>
      </c>
      <c r="K131" s="36"/>
      <c r="L131" s="36">
        <v>7</v>
      </c>
      <c r="M131" s="36">
        <v>4</v>
      </c>
      <c r="N131" s="36">
        <v>3</v>
      </c>
      <c r="O131" s="36"/>
      <c r="P131" s="36"/>
      <c r="Q131" s="36">
        <v>1</v>
      </c>
      <c r="R131" s="36"/>
      <c r="S131" s="36"/>
      <c r="T131" s="36"/>
      <c r="U131" s="36"/>
      <c r="V131" s="38">
        <f>IF(SUM(K131:U131)=0,0,IF(SUM(K131:U131)&lt;15,"CHYBÍ",IF(SUM(K131:U131)=15,SUM(K131*10+L131*9+M131*8+N131*7+O131*6+P131*5+Q131*4+R131*3+S131*2+T131*1,IF(SUM(K131:U131)&gt;15,"MOC")))))</f>
        <v>120</v>
      </c>
      <c r="W131" s="36">
        <v>52</v>
      </c>
      <c r="X131" s="39">
        <v>24.82</v>
      </c>
      <c r="Y131" s="40">
        <f>SUM(W131-X131)</f>
        <v>27.18</v>
      </c>
      <c r="Z131" s="70">
        <f>SUM(J131+V131+Y131)</f>
        <v>277.18</v>
      </c>
      <c r="AA131" s="57">
        <f>RANK(Z131,$Z$16:$Z$181)</f>
        <v>116</v>
      </c>
      <c r="AB131" s="22" t="str">
        <f>IF(AND(J131&gt;=146,J131&lt;=150),"M",IF(AND(J131&gt;=140,J131&lt;=145),"I.",IF(AND(J131&gt;=130,J131&lt;=139),"II.",IF(AND(J131&gt;=125,J131&lt;=133),"III."," "))))</f>
        <v>II.</v>
      </c>
      <c r="AC131" s="23" t="str">
        <f>IF(AND(V131&gt;=137,V131&lt;=150),"M",IF(AND(V131&gt;=131,V131&lt;=136),"I.",IF(AND(V131&gt;=125,V131&lt;=130),"II.",IF(AND(V131&gt;=116,V131&lt;=124),"III."," "))))</f>
        <v>III.</v>
      </c>
    </row>
    <row r="132" spans="1:29" ht="19.899999999999999" customHeight="1">
      <c r="A132" s="55" t="s">
        <v>183</v>
      </c>
      <c r="B132" s="41" t="s">
        <v>111</v>
      </c>
      <c r="C132" s="42">
        <v>11</v>
      </c>
      <c r="D132" s="42">
        <v>3</v>
      </c>
      <c r="E132" s="42"/>
      <c r="F132" s="42">
        <v>1</v>
      </c>
      <c r="G132" s="42"/>
      <c r="H132" s="42"/>
      <c r="I132" s="42"/>
      <c r="J132" s="43">
        <f>IF(SUM(C132:I132)=0,0,IF(SUM(C132:I132)&lt;15,"CHYBÍ",IF(SUM(C132:I132)&gt;15,"MOC",IF(SUM(C132:I132)=15,SUM(C132*10+D132*9+E132*8+F132*7+G132*6+H132*5)))))</f>
        <v>144</v>
      </c>
      <c r="K132" s="42">
        <v>1</v>
      </c>
      <c r="L132" s="42">
        <v>3</v>
      </c>
      <c r="M132" s="42">
        <v>2</v>
      </c>
      <c r="N132" s="42">
        <v>4</v>
      </c>
      <c r="O132" s="42">
        <v>3</v>
      </c>
      <c r="P132" s="42">
        <v>2</v>
      </c>
      <c r="Q132" s="42"/>
      <c r="R132" s="42"/>
      <c r="S132" s="42"/>
      <c r="T132" s="42"/>
      <c r="U132" s="42"/>
      <c r="V132" s="44">
        <f>IF(SUM(K132:U132)=0,0,IF(SUM(K132:U132)&lt;15,"CHYBÍ",IF(SUM(K132:U132)=15,SUM(K132*10+L132*9+M132*8+N132*7+O132*6+P132*5+Q132*4+R132*3+S132*2+T132*1,IF(SUM(K132:U132)&gt;15,"MOC")))))</f>
        <v>109</v>
      </c>
      <c r="W132" s="42">
        <v>40</v>
      </c>
      <c r="X132" s="46">
        <v>16.84</v>
      </c>
      <c r="Y132" s="40">
        <f>SUM(W132-X132)</f>
        <v>23.16</v>
      </c>
      <c r="Z132" s="70">
        <f>SUM(J132+V132+Y132)</f>
        <v>276.16000000000003</v>
      </c>
      <c r="AA132" s="57">
        <f>RANK(Z132,$Z$16:$Z$181)</f>
        <v>117</v>
      </c>
      <c r="AB132" s="22" t="str">
        <f>IF(AND(J132&gt;=146,J132&lt;=150),"M",IF(AND(J132&gt;=140,J132&lt;=145),"I.",IF(AND(J132&gt;=130,J132&lt;=139),"II.",IF(AND(J132&gt;=125,J132&lt;=133),"III."," "))))</f>
        <v>I.</v>
      </c>
      <c r="AC132" s="23" t="str">
        <f>IF(AND(V132&gt;=137,V132&lt;=150),"M",IF(AND(V132&gt;=131,V132&lt;=136),"I.",IF(AND(V132&gt;=125,V132&lt;=130),"II.",IF(AND(V132&gt;=116,V132&lt;=124),"III."," "))))</f>
        <v xml:space="preserve"> </v>
      </c>
    </row>
    <row r="133" spans="1:29" ht="19.899999999999999" customHeight="1">
      <c r="A133" s="55" t="s">
        <v>184</v>
      </c>
      <c r="B133" s="41" t="s">
        <v>86</v>
      </c>
      <c r="C133" s="42">
        <v>6</v>
      </c>
      <c r="D133" s="42">
        <v>6</v>
      </c>
      <c r="E133" s="42">
        <v>2</v>
      </c>
      <c r="F133" s="42">
        <v>1</v>
      </c>
      <c r="G133" s="42"/>
      <c r="H133" s="42"/>
      <c r="I133" s="42"/>
      <c r="J133" s="43">
        <f>IF(SUM(C133:I133)=0,0,IF(SUM(C133:I133)&lt;15,"CHYBÍ",IF(SUM(C133:I133)&gt;15,"MOC",IF(SUM(C133:I133)=15,SUM(C133*10+D133*9+E133*8+F133*7+G133*6+H133*5)))))</f>
        <v>137</v>
      </c>
      <c r="K133" s="42">
        <v>2</v>
      </c>
      <c r="L133" s="42">
        <v>2</v>
      </c>
      <c r="M133" s="42">
        <v>5</v>
      </c>
      <c r="N133" s="42">
        <v>2</v>
      </c>
      <c r="O133" s="42">
        <v>1</v>
      </c>
      <c r="P133" s="42"/>
      <c r="Q133" s="42">
        <v>1</v>
      </c>
      <c r="R133" s="42"/>
      <c r="S133" s="42"/>
      <c r="T133" s="42">
        <v>1</v>
      </c>
      <c r="U133" s="42">
        <v>1</v>
      </c>
      <c r="V133" s="44">
        <f>IF(SUM(K133:U133)=0,0,IF(SUM(K133:U133)&lt;15,"CHYBÍ",IF(SUM(K133:U133)=15,SUM(K133*10+L133*9+M133*8+N133*7+O133*6+P133*5+Q133*4+R133*3+S133*2+T133*1,IF(SUM(K133:U133)&gt;15,"MOC")))))</f>
        <v>103</v>
      </c>
      <c r="W133" s="42">
        <v>53</v>
      </c>
      <c r="X133" s="45">
        <v>17.28</v>
      </c>
      <c r="Y133" s="40">
        <f>SUM(W133-X133)</f>
        <v>35.72</v>
      </c>
      <c r="Z133" s="70">
        <f>SUM(J133+V133+Y133)</f>
        <v>275.72000000000003</v>
      </c>
      <c r="AA133" s="57">
        <f>RANK(Z133,$Z$16:$Z$181)</f>
        <v>118</v>
      </c>
      <c r="AB133" s="22" t="str">
        <f>IF(AND(J133&gt;=146,J133&lt;=150),"M",IF(AND(J133&gt;=140,J133&lt;=145),"I.",IF(AND(J133&gt;=130,J133&lt;=139),"II.",IF(AND(J133&gt;=125,J133&lt;=133),"III."," "))))</f>
        <v>II.</v>
      </c>
      <c r="AC133" s="23" t="str">
        <f>IF(AND(V133&gt;=137,V133&lt;=150),"M",IF(AND(V133&gt;=131,V133&lt;=136),"I.",IF(AND(V133&gt;=125,V133&lt;=130),"II.",IF(AND(V133&gt;=116,V133&lt;=124),"III."," "))))</f>
        <v xml:space="preserve"> </v>
      </c>
    </row>
    <row r="134" spans="1:29" ht="19.899999999999999" customHeight="1">
      <c r="A134" s="54" t="s">
        <v>185</v>
      </c>
      <c r="B134" s="35" t="s">
        <v>62</v>
      </c>
      <c r="C134" s="36">
        <v>5</v>
      </c>
      <c r="D134" s="36">
        <v>7</v>
      </c>
      <c r="E134" s="36">
        <v>3</v>
      </c>
      <c r="F134" s="36"/>
      <c r="G134" s="36"/>
      <c r="H134" s="36"/>
      <c r="I134" s="36"/>
      <c r="J134" s="37">
        <f>IF(SUM(C134:I134)=0,0,IF(SUM(C134:I134)&lt;15,"CHYBÍ",IF(SUM(C134:I134)&gt;15,"MOC",IF(SUM(C134:I134)=15,SUM(C134*10+D134*9+E134*8+F134*7+G134*6+H134*5)))))</f>
        <v>137</v>
      </c>
      <c r="K134" s="36">
        <v>2</v>
      </c>
      <c r="L134" s="36">
        <v>3</v>
      </c>
      <c r="M134" s="36">
        <v>1</v>
      </c>
      <c r="N134" s="36">
        <v>1</v>
      </c>
      <c r="O134" s="36">
        <v>1</v>
      </c>
      <c r="P134" s="36">
        <v>4</v>
      </c>
      <c r="Q134" s="36">
        <v>1</v>
      </c>
      <c r="R134" s="36">
        <v>1</v>
      </c>
      <c r="S134" s="36"/>
      <c r="T134" s="36">
        <v>1</v>
      </c>
      <c r="U134" s="36"/>
      <c r="V134" s="38">
        <f>IF(SUM(K134:U134)=0,0,IF(SUM(K134:U134)&lt;15,"CHYBÍ",IF(SUM(K134:U134)=15,SUM(K134*10+L134*9+M134*8+N134*7+O134*6+P134*5+Q134*4+R134*3+S134*2+T134*1,IF(SUM(K134:U134)&gt;15,"MOC")))))</f>
        <v>96</v>
      </c>
      <c r="W134" s="36">
        <v>59</v>
      </c>
      <c r="X134" s="39">
        <v>17.329999999999998</v>
      </c>
      <c r="Y134" s="40">
        <f>SUM(W134-X134)</f>
        <v>41.67</v>
      </c>
      <c r="Z134" s="70">
        <f>SUM(J134+V134+Y134)</f>
        <v>274.67</v>
      </c>
      <c r="AA134" s="57">
        <f>RANK(Z134,$Z$16:$Z$181)</f>
        <v>119</v>
      </c>
      <c r="AB134" s="22" t="str">
        <f>IF(AND(J134&gt;=146,J134&lt;=150),"M",IF(AND(J134&gt;=140,J134&lt;=145),"I.",IF(AND(J134&gt;=130,J134&lt;=139),"II.",IF(AND(J134&gt;=125,J134&lt;=133),"III."," "))))</f>
        <v>II.</v>
      </c>
      <c r="AC134" s="23" t="str">
        <f>IF(AND(V134&gt;=137,V134&lt;=150),"M",IF(AND(V134&gt;=131,V134&lt;=136),"I.",IF(AND(V134&gt;=125,V134&lt;=130),"II.",IF(AND(V134&gt;=116,V134&lt;=124),"III."," "))))</f>
        <v xml:space="preserve"> </v>
      </c>
    </row>
    <row r="135" spans="1:29" ht="19.899999999999999" customHeight="1">
      <c r="A135" s="54" t="s">
        <v>186</v>
      </c>
      <c r="B135" s="35" t="s">
        <v>54</v>
      </c>
      <c r="C135" s="36">
        <v>2</v>
      </c>
      <c r="D135" s="36">
        <v>11</v>
      </c>
      <c r="E135" s="36">
        <v>2</v>
      </c>
      <c r="F135" s="36"/>
      <c r="G135" s="36"/>
      <c r="H135" s="36"/>
      <c r="I135" s="36"/>
      <c r="J135" s="37">
        <f>IF(SUM(C135:I135)=0,0,IF(SUM(C135:I135)&lt;15,"CHYBÍ",IF(SUM(C135:I135)&gt;15,"MOC",IF(SUM(C135:I135)=15,SUM(C135*10+D135*9+E135*8+F135*7+G135*6+H135*5)))))</f>
        <v>135</v>
      </c>
      <c r="K135" s="36">
        <v>1</v>
      </c>
      <c r="L135" s="36">
        <v>4</v>
      </c>
      <c r="M135" s="36">
        <v>2</v>
      </c>
      <c r="N135" s="36">
        <v>3</v>
      </c>
      <c r="O135" s="36">
        <v>1</v>
      </c>
      <c r="P135" s="36">
        <v>2</v>
      </c>
      <c r="Q135" s="36">
        <v>1</v>
      </c>
      <c r="R135" s="36">
        <v>1</v>
      </c>
      <c r="S135" s="36"/>
      <c r="T135" s="36"/>
      <c r="U135" s="36"/>
      <c r="V135" s="38">
        <f>IF(SUM(K135:U135)=0,0,IF(SUM(K135:U135)&lt;15,"CHYBÍ",IF(SUM(K135:U135)=15,SUM(K135*10+L135*9+M135*8+N135*7+O135*6+P135*5+Q135*4+R135*3+S135*2+T135*1,IF(SUM(K135:U135)&gt;15,"MOC")))))</f>
        <v>106</v>
      </c>
      <c r="W135" s="36">
        <f>3*7+1*6+3*5+1*4+1*3+1*2</f>
        <v>51</v>
      </c>
      <c r="X135" s="39">
        <v>17.46</v>
      </c>
      <c r="Y135" s="40">
        <f>SUM(W135-X135)</f>
        <v>33.54</v>
      </c>
      <c r="Z135" s="70">
        <f>SUM(J135+V135+Y135)</f>
        <v>274.54000000000002</v>
      </c>
      <c r="AA135" s="57">
        <f>RANK(Z135,$Z$16:$Z$181)</f>
        <v>120</v>
      </c>
      <c r="AB135" s="22" t="str">
        <f>IF(AND(J135&gt;=146,J135&lt;=150),"M",IF(AND(J135&gt;=140,J135&lt;=145),"I.",IF(AND(J135&gt;=130,J135&lt;=139),"II.",IF(AND(J135&gt;=125,J135&lt;=133),"III."," "))))</f>
        <v>II.</v>
      </c>
      <c r="AC135" s="23" t="str">
        <f>IF(AND(V135&gt;=137,V135&lt;=150),"M",IF(AND(V135&gt;=131,V135&lt;=136),"I.",IF(AND(V135&gt;=125,V135&lt;=130),"II.",IF(AND(V135&gt;=116,V135&lt;=124),"III."," "))))</f>
        <v xml:space="preserve"> </v>
      </c>
    </row>
    <row r="136" spans="1:29" ht="19.899999999999999" customHeight="1">
      <c r="A136" s="64" t="s">
        <v>187</v>
      </c>
      <c r="B136" s="62" t="s">
        <v>80</v>
      </c>
      <c r="C136" s="36">
        <v>3</v>
      </c>
      <c r="D136" s="36">
        <v>6</v>
      </c>
      <c r="E136" s="36">
        <v>5</v>
      </c>
      <c r="F136" s="36">
        <v>1</v>
      </c>
      <c r="G136" s="36"/>
      <c r="H136" s="36"/>
      <c r="I136" s="36"/>
      <c r="J136" s="66">
        <f>IF(SUM(C136:I136)=0,0,IF(SUM(C136:I136)&lt;15,"CHYBÍ",IF(SUM(C136:I136)&gt;15,"MOC",IF(SUM(C136:I136)=15,SUM(C136*10+D136*9+E136*8+F136*7+G136*6+H136*5)))))</f>
        <v>131</v>
      </c>
      <c r="K136" s="36"/>
      <c r="L136" s="36">
        <v>6</v>
      </c>
      <c r="M136" s="36">
        <v>1</v>
      </c>
      <c r="N136" s="36">
        <v>4</v>
      </c>
      <c r="O136" s="36">
        <v>2</v>
      </c>
      <c r="P136" s="36">
        <v>1</v>
      </c>
      <c r="Q136" s="36"/>
      <c r="R136" s="36">
        <v>1</v>
      </c>
      <c r="S136" s="36"/>
      <c r="T136" s="36"/>
      <c r="U136" s="36"/>
      <c r="V136" s="67">
        <f>IF(SUM(K136:U136)=0,0,IF(SUM(K136:U136)&lt;15,"CHYBÍ",IF(SUM(K136:U136)=15,SUM(K136*10+L136*9+M136*8+N136*7+O136*6+P136*5+Q136*4+R136*3+S136*2+T136*1,IF(SUM(K136:U136)&gt;15,"MOC")))))</f>
        <v>110</v>
      </c>
      <c r="W136" s="36">
        <v>55</v>
      </c>
      <c r="X136" s="39">
        <v>22.46</v>
      </c>
      <c r="Y136" s="68">
        <f>SUM(W136-X136)</f>
        <v>32.54</v>
      </c>
      <c r="Z136" s="71">
        <f>SUM(J136+V136+Y136)</f>
        <v>273.54000000000002</v>
      </c>
      <c r="AA136" s="57">
        <f>RANK(Z136,$Z$16:$Z$181)</f>
        <v>121</v>
      </c>
      <c r="AB136" s="22" t="str">
        <f>IF(AND(J136&gt;=146,J136&lt;=150),"M",IF(AND(J136&gt;=140,J136&lt;=145),"I.",IF(AND(J136&gt;=130,J136&lt;=139),"II.",IF(AND(J136&gt;=125,J136&lt;=133),"III."," "))))</f>
        <v>II.</v>
      </c>
      <c r="AC136" s="23" t="str">
        <f>IF(AND(V136&gt;=137,V136&lt;=150),"M",IF(AND(V136&gt;=131,V136&lt;=136),"I.",IF(AND(V136&gt;=125,V136&lt;=130),"II.",IF(AND(V136&gt;=116,V136&lt;=124),"III."," "))))</f>
        <v xml:space="preserve"> </v>
      </c>
    </row>
    <row r="137" spans="1:29" ht="19.899999999999999" customHeight="1">
      <c r="A137" s="54" t="s">
        <v>188</v>
      </c>
      <c r="B137" s="35" t="s">
        <v>86</v>
      </c>
      <c r="C137" s="36">
        <v>3</v>
      </c>
      <c r="D137" s="36">
        <v>9</v>
      </c>
      <c r="E137" s="36">
        <v>2</v>
      </c>
      <c r="F137" s="36">
        <v>1</v>
      </c>
      <c r="G137" s="36"/>
      <c r="H137" s="36"/>
      <c r="I137" s="36"/>
      <c r="J137" s="37">
        <f>IF(SUM(C137:I137)=0,0,IF(SUM(C137:I137)&lt;15,"CHYBÍ",IF(SUM(C137:I137)&gt;15,"MOC",IF(SUM(C137:I137)=15,SUM(C137*10+D137*9+E137*8+F137*7+G137*6+H137*5)))))</f>
        <v>134</v>
      </c>
      <c r="K137" s="36">
        <v>1</v>
      </c>
      <c r="L137" s="36">
        <v>5</v>
      </c>
      <c r="M137" s="36">
        <v>4</v>
      </c>
      <c r="N137" s="36">
        <v>4</v>
      </c>
      <c r="O137" s="36"/>
      <c r="P137" s="36">
        <v>1</v>
      </c>
      <c r="Q137" s="36"/>
      <c r="R137" s="36"/>
      <c r="S137" s="36"/>
      <c r="T137" s="36"/>
      <c r="U137" s="36"/>
      <c r="V137" s="38">
        <f>IF(SUM(K137:U137)=0,0,IF(SUM(K137:U137)&lt;15,"CHYBÍ",IF(SUM(K137:U137)=15,SUM(K137*10+L137*9+M137*8+N137*7+O137*6+P137*5+Q137*4+R137*3+S137*2+T137*1,IF(SUM(K137:U137)&gt;15,"MOC")))))</f>
        <v>120</v>
      </c>
      <c r="W137" s="36">
        <v>36</v>
      </c>
      <c r="X137" s="39">
        <v>17.12</v>
      </c>
      <c r="Y137" s="40">
        <f>SUM(W137-X137)</f>
        <v>18.88</v>
      </c>
      <c r="Z137" s="70">
        <f>SUM(J137+V137+Y137)</f>
        <v>272.88</v>
      </c>
      <c r="AA137" s="57">
        <f>RANK(Z137,$Z$16:$Z$181)</f>
        <v>122</v>
      </c>
      <c r="AB137" s="22" t="str">
        <f>IF(AND(J137&gt;=146,J137&lt;=150),"M",IF(AND(J137&gt;=140,J137&lt;=145),"I.",IF(AND(J137&gt;=130,J137&lt;=139),"II.",IF(AND(J137&gt;=125,J137&lt;=133),"III."," "))))</f>
        <v>II.</v>
      </c>
      <c r="AC137" s="23" t="str">
        <f>IF(AND(V137&gt;=137,V137&lt;=150),"M",IF(AND(V137&gt;=131,V137&lt;=136),"I.",IF(AND(V137&gt;=125,V137&lt;=130),"II.",IF(AND(V137&gt;=116,V137&lt;=124),"III."," "))))</f>
        <v>III.</v>
      </c>
    </row>
    <row r="138" spans="1:29" ht="19.899999999999999" customHeight="1">
      <c r="A138" s="54" t="s">
        <v>189</v>
      </c>
      <c r="B138" s="35" t="s">
        <v>62</v>
      </c>
      <c r="C138" s="36">
        <v>4</v>
      </c>
      <c r="D138" s="36">
        <v>9</v>
      </c>
      <c r="E138" s="36">
        <v>2</v>
      </c>
      <c r="F138" s="36"/>
      <c r="G138" s="36"/>
      <c r="H138" s="36"/>
      <c r="I138" s="36"/>
      <c r="J138" s="37">
        <f>IF(SUM(C138:I138)=0,0,IF(SUM(C138:I138)&lt;15,"CHYBÍ",IF(SUM(C138:I138)&gt;15,"MOC",IF(SUM(C138:I138)=15,SUM(C138*10+D138*9+E138*8+F138*7+G138*6+H138*5)))))</f>
        <v>137</v>
      </c>
      <c r="K138" s="36">
        <v>2</v>
      </c>
      <c r="L138" s="36">
        <v>4</v>
      </c>
      <c r="M138" s="36">
        <v>5</v>
      </c>
      <c r="N138" s="36">
        <v>3</v>
      </c>
      <c r="O138" s="36"/>
      <c r="P138" s="36">
        <v>1</v>
      </c>
      <c r="Q138" s="36"/>
      <c r="R138" s="36"/>
      <c r="S138" s="36"/>
      <c r="T138" s="36"/>
      <c r="U138" s="36"/>
      <c r="V138" s="38">
        <f>IF(SUM(K138:U138)=0,0,IF(SUM(K138:U138)&lt;15,"CHYBÍ",IF(SUM(K138:U138)=15,SUM(K138*10+L138*9+M138*8+N138*7+O138*6+P138*5+Q138*4+R138*3+S138*2+T138*1,IF(SUM(K138:U138)&gt;15,"MOC")))))</f>
        <v>122</v>
      </c>
      <c r="W138" s="36">
        <v>32</v>
      </c>
      <c r="X138" s="39">
        <v>19.239999999999998</v>
      </c>
      <c r="Y138" s="40">
        <f>SUM(W138-X138)</f>
        <v>12.760000000000002</v>
      </c>
      <c r="Z138" s="70">
        <f>SUM(J138+V138+Y138)</f>
        <v>271.76</v>
      </c>
      <c r="AA138" s="57">
        <f>RANK(Z138,$Z$16:$Z$181)</f>
        <v>123</v>
      </c>
      <c r="AB138" s="22" t="str">
        <f>IF(AND(J138&gt;=146,J138&lt;=150),"M",IF(AND(J138&gt;=140,J138&lt;=145),"I.",IF(AND(J138&gt;=130,J138&lt;=139),"II.",IF(AND(J138&gt;=125,J138&lt;=133),"III."," "))))</f>
        <v>II.</v>
      </c>
      <c r="AC138" s="23" t="str">
        <f>IF(AND(V138&gt;=137,V138&lt;=150),"M",IF(AND(V138&gt;=131,V138&lt;=136),"I.",IF(AND(V138&gt;=125,V138&lt;=130),"II.",IF(AND(V138&gt;=116,V138&lt;=124),"III."," "))))</f>
        <v>III.</v>
      </c>
    </row>
    <row r="139" spans="1:29" ht="19.899999999999999" customHeight="1">
      <c r="A139" s="54" t="s">
        <v>190</v>
      </c>
      <c r="B139" s="35" t="s">
        <v>43</v>
      </c>
      <c r="C139" s="36">
        <v>3</v>
      </c>
      <c r="D139" s="36">
        <v>8</v>
      </c>
      <c r="E139" s="36">
        <v>4</v>
      </c>
      <c r="F139" s="36"/>
      <c r="G139" s="36"/>
      <c r="H139" s="36"/>
      <c r="I139" s="36"/>
      <c r="J139" s="37">
        <f>IF(SUM(C139:I139)=0,0,IF(SUM(C139:I139)&lt;15,"CHYBÍ",IF(SUM(C139:I139)&gt;15,"MOC",IF(SUM(C139:I139)=15,SUM(C139*10+D139*9+E139*8+F139*7+G139*6+H139*5)))))</f>
        <v>134</v>
      </c>
      <c r="K139" s="36">
        <v>2</v>
      </c>
      <c r="L139" s="36">
        <v>3</v>
      </c>
      <c r="M139" s="36">
        <v>2</v>
      </c>
      <c r="N139" s="36">
        <v>4</v>
      </c>
      <c r="O139" s="36">
        <v>2</v>
      </c>
      <c r="P139" s="36">
        <v>1</v>
      </c>
      <c r="Q139" s="36"/>
      <c r="R139" s="36"/>
      <c r="S139" s="36"/>
      <c r="T139" s="36">
        <v>1</v>
      </c>
      <c r="U139" s="36"/>
      <c r="V139" s="38">
        <f>IF(SUM(K139:U139)=0,0,IF(SUM(K139:U139)&lt;15,"CHYBÍ",IF(SUM(K139:U139)=15,SUM(K139*10+L139*9+M139*8+N139*7+O139*6+P139*5+Q139*4+R139*3+S139*2+T139*1,IF(SUM(K139:U139)&gt;15,"MOC")))))</f>
        <v>109</v>
      </c>
      <c r="W139" s="36">
        <v>40</v>
      </c>
      <c r="X139" s="39">
        <v>11.86</v>
      </c>
      <c r="Y139" s="40">
        <f>SUM(W139-X139)</f>
        <v>28.14</v>
      </c>
      <c r="Z139" s="70">
        <f>SUM(J139+V139+Y139)</f>
        <v>271.14</v>
      </c>
      <c r="AA139" s="57">
        <f>RANK(Z139,$Z$16:$Z$181)</f>
        <v>124</v>
      </c>
      <c r="AB139" s="22" t="str">
        <f>IF(AND(J139&gt;=146,J139&lt;=150),"M",IF(AND(J139&gt;=140,J139&lt;=145),"I.",IF(AND(J139&gt;=130,J139&lt;=139),"II.",IF(AND(J139&gt;=125,J139&lt;=133),"III."," "))))</f>
        <v>II.</v>
      </c>
      <c r="AC139" s="23" t="str">
        <f>IF(AND(V139&gt;=137,V139&lt;=150),"M",IF(AND(V139&gt;=131,V139&lt;=136),"I.",IF(AND(V139&gt;=125,V139&lt;=130),"II.",IF(AND(V139&gt;=116,V139&lt;=124),"III."," "))))</f>
        <v xml:space="preserve"> </v>
      </c>
    </row>
    <row r="140" spans="1:29" ht="19.899999999999999" customHeight="1">
      <c r="A140" s="54" t="s">
        <v>191</v>
      </c>
      <c r="B140" s="35" t="s">
        <v>105</v>
      </c>
      <c r="C140" s="36">
        <v>3</v>
      </c>
      <c r="D140" s="36">
        <v>7</v>
      </c>
      <c r="E140" s="36">
        <v>5</v>
      </c>
      <c r="F140" s="36"/>
      <c r="G140" s="36"/>
      <c r="H140" s="36"/>
      <c r="I140" s="36"/>
      <c r="J140" s="37">
        <f>IF(SUM(C140:I140)=0,0,IF(SUM(C140:I140)&lt;15,"CHYBÍ",IF(SUM(C140:I140)&gt;15,"MOC",IF(SUM(C140:I140)=15,SUM(C140*10+D140*9+E140*8+F140*7+G140*6+H140*5)))))</f>
        <v>133</v>
      </c>
      <c r="K140" s="36"/>
      <c r="L140" s="36">
        <v>2</v>
      </c>
      <c r="M140" s="36">
        <v>2</v>
      </c>
      <c r="N140" s="36">
        <v>3</v>
      </c>
      <c r="O140" s="36">
        <v>5</v>
      </c>
      <c r="P140" s="36"/>
      <c r="Q140" s="36"/>
      <c r="R140" s="36">
        <v>2</v>
      </c>
      <c r="S140" s="36"/>
      <c r="T140" s="36"/>
      <c r="U140" s="36">
        <v>1</v>
      </c>
      <c r="V140" s="38">
        <f>IF(SUM(K140:U140)=0,0,IF(SUM(K140:U140)&lt;15,"CHYBÍ",IF(SUM(K140:U140)=15,SUM(K140*10+L140*9+M140*8+N140*7+O140*6+P140*5+Q140*4+R140*3+S140*2+T140*1,IF(SUM(K140:U140)&gt;15,"MOC")))))</f>
        <v>91</v>
      </c>
      <c r="W140" s="36">
        <v>64</v>
      </c>
      <c r="X140" s="39">
        <v>17.010000000000002</v>
      </c>
      <c r="Y140" s="40">
        <f>SUM(W140-X140)</f>
        <v>46.989999999999995</v>
      </c>
      <c r="Z140" s="70">
        <f>SUM(J140+V140+Y140)</f>
        <v>270.99</v>
      </c>
      <c r="AA140" s="57">
        <f>RANK(Z140,$Z$16:$Z$181)</f>
        <v>125</v>
      </c>
      <c r="AB140" s="22" t="str">
        <f>IF(AND(J140&gt;=146,J140&lt;=150),"M",IF(AND(J140&gt;=140,J140&lt;=145),"I.",IF(AND(J140&gt;=130,J140&lt;=139),"II.",IF(AND(J140&gt;=125,J140&lt;=133),"III."," "))))</f>
        <v>II.</v>
      </c>
      <c r="AC140" s="23" t="str">
        <f>IF(AND(V140&gt;=137,V140&lt;=150),"M",IF(AND(V140&gt;=131,V140&lt;=136),"I.",IF(AND(V140&gt;=125,V140&lt;=130),"II.",IF(AND(V140&gt;=116,V140&lt;=124),"III."," "))))</f>
        <v xml:space="preserve"> </v>
      </c>
    </row>
    <row r="141" spans="1:29" ht="19.899999999999999" customHeight="1">
      <c r="A141" s="54" t="s">
        <v>192</v>
      </c>
      <c r="B141" s="35" t="s">
        <v>43</v>
      </c>
      <c r="C141" s="36">
        <v>2</v>
      </c>
      <c r="D141" s="36">
        <v>6</v>
      </c>
      <c r="E141" s="36">
        <v>5</v>
      </c>
      <c r="F141" s="36">
        <v>2</v>
      </c>
      <c r="G141" s="36"/>
      <c r="H141" s="36"/>
      <c r="I141" s="36"/>
      <c r="J141" s="37">
        <f>IF(SUM(C141:I141)=0,0,IF(SUM(C141:I141)&lt;15,"CHYBÍ",IF(SUM(C141:I141)&gt;15,"MOC",IF(SUM(C141:I141)=15,SUM(C141*10+D141*9+E141*8+F141*7+G141*6+H141*5)))))</f>
        <v>128</v>
      </c>
      <c r="K141" s="36">
        <v>3</v>
      </c>
      <c r="L141" s="36">
        <v>2</v>
      </c>
      <c r="M141" s="36">
        <v>5</v>
      </c>
      <c r="N141" s="36">
        <v>2</v>
      </c>
      <c r="O141" s="36">
        <v>3</v>
      </c>
      <c r="P141" s="36"/>
      <c r="Q141" s="36"/>
      <c r="R141" s="36"/>
      <c r="S141" s="36"/>
      <c r="T141" s="36"/>
      <c r="U141" s="36"/>
      <c r="V141" s="38">
        <f>IF(SUM(K141:U141)=0,0,IF(SUM(K141:U141)&lt;15,"CHYBÍ",IF(SUM(K141:U141)=15,SUM(K141*10+L141*9+M141*8+N141*7+O141*6+P141*5+Q141*4+R141*3+S141*2+T141*1,IF(SUM(K141:U141)&gt;15,"MOC")))))</f>
        <v>120</v>
      </c>
      <c r="W141" s="36">
        <v>41</v>
      </c>
      <c r="X141" s="39">
        <v>18.29</v>
      </c>
      <c r="Y141" s="40">
        <f>SUM(W141-X141)</f>
        <v>22.71</v>
      </c>
      <c r="Z141" s="70">
        <f>SUM(J141+V141+Y141)</f>
        <v>270.70999999999998</v>
      </c>
      <c r="AA141" s="57">
        <f>RANK(Z141,$Z$16:$Z$181)</f>
        <v>126</v>
      </c>
      <c r="AB141" s="22" t="str">
        <f>IF(AND(J141&gt;=146,J141&lt;=150),"M",IF(AND(J141&gt;=140,J141&lt;=145),"I.",IF(AND(J141&gt;=130,J141&lt;=139),"II.",IF(AND(J141&gt;=125,J141&lt;=133),"III."," "))))</f>
        <v>III.</v>
      </c>
      <c r="AC141" s="23" t="str">
        <f>IF(AND(V141&gt;=137,V141&lt;=150),"M",IF(AND(V141&gt;=131,V141&lt;=136),"I.",IF(AND(V141&gt;=125,V141&lt;=130),"II.",IF(AND(V141&gt;=116,V141&lt;=124),"III."," "))))</f>
        <v>III.</v>
      </c>
    </row>
    <row r="142" spans="1:29" ht="19.899999999999999" customHeight="1">
      <c r="A142" s="54" t="s">
        <v>193</v>
      </c>
      <c r="B142" s="35" t="s">
        <v>75</v>
      </c>
      <c r="C142" s="36">
        <v>5</v>
      </c>
      <c r="D142" s="36">
        <v>5</v>
      </c>
      <c r="E142" s="36">
        <v>4</v>
      </c>
      <c r="F142" s="36">
        <v>1</v>
      </c>
      <c r="G142" s="36"/>
      <c r="H142" s="36"/>
      <c r="I142" s="36"/>
      <c r="J142" s="37">
        <f>IF(SUM(C142:I142)=0,0,IF(SUM(C142:I142)&lt;15,"CHYBÍ",IF(SUM(C142:I142)&gt;15,"MOC",IF(SUM(C142:I142)=15,SUM(C142*10+D142*9+E142*8+F142*7+G142*6+H142*5)))))</f>
        <v>134</v>
      </c>
      <c r="K142" s="36"/>
      <c r="L142" s="36">
        <v>1</v>
      </c>
      <c r="M142" s="36">
        <v>2</v>
      </c>
      <c r="N142" s="36">
        <v>4</v>
      </c>
      <c r="O142" s="36">
        <v>4</v>
      </c>
      <c r="P142" s="36">
        <v>1</v>
      </c>
      <c r="Q142" s="36">
        <v>1</v>
      </c>
      <c r="R142" s="36">
        <v>2</v>
      </c>
      <c r="S142" s="36"/>
      <c r="T142" s="36"/>
      <c r="U142" s="36"/>
      <c r="V142" s="38">
        <f>IF(SUM(K142:U142)=0,0,IF(SUM(K142:U142)&lt;15,"CHYBÍ",IF(SUM(K142:U142)=15,SUM(K142*10+L142*9+M142*8+N142*7+O142*6+P142*5+Q142*4+R142*3+S142*2+T142*1,IF(SUM(K142:U142)&gt;15,"MOC")))))</f>
        <v>92</v>
      </c>
      <c r="W142" s="36">
        <v>57</v>
      </c>
      <c r="X142" s="39">
        <v>12.46</v>
      </c>
      <c r="Y142" s="40">
        <f>SUM(W142-X142)</f>
        <v>44.54</v>
      </c>
      <c r="Z142" s="70">
        <f>SUM(J142+V142+Y142)</f>
        <v>270.54000000000002</v>
      </c>
      <c r="AA142" s="57">
        <f>RANK(Z142,$Z$16:$Z$181)</f>
        <v>127</v>
      </c>
      <c r="AB142" s="22" t="str">
        <f>IF(AND(J142&gt;=146,J142&lt;=150),"M",IF(AND(J142&gt;=140,J142&lt;=145),"I.",IF(AND(J142&gt;=130,J142&lt;=139),"II.",IF(AND(J142&gt;=125,J142&lt;=133),"III."," "))))</f>
        <v>II.</v>
      </c>
      <c r="AC142" s="23" t="str">
        <f>IF(AND(V142&gt;=137,V142&lt;=150),"M",IF(AND(V142&gt;=131,V142&lt;=136),"I.",IF(AND(V142&gt;=125,V142&lt;=130),"II.",IF(AND(V142&gt;=116,V142&lt;=124),"III."," "))))</f>
        <v xml:space="preserve"> </v>
      </c>
    </row>
    <row r="143" spans="1:29" ht="19.899999999999999" customHeight="1">
      <c r="A143" s="55" t="s">
        <v>194</v>
      </c>
      <c r="B143" s="41" t="s">
        <v>119</v>
      </c>
      <c r="C143" s="42">
        <v>5</v>
      </c>
      <c r="D143" s="42">
        <v>5</v>
      </c>
      <c r="E143" s="42">
        <v>3</v>
      </c>
      <c r="F143" s="42">
        <v>1</v>
      </c>
      <c r="G143" s="42"/>
      <c r="H143" s="42"/>
      <c r="I143" s="42">
        <v>1</v>
      </c>
      <c r="J143" s="43">
        <f>IF(SUM(C143:I143)=0,0,IF(SUM(C143:I143)&lt;15,"CHYBÍ",IF(SUM(C143:I143)&gt;15,"MOC",IF(SUM(C143:I143)=15,SUM(C143*10+D143*9+E143*8+F143*7+G143*6+H143*5)))))</f>
        <v>126</v>
      </c>
      <c r="K143" s="42">
        <v>2</v>
      </c>
      <c r="L143" s="42">
        <v>5</v>
      </c>
      <c r="M143" s="42">
        <v>5</v>
      </c>
      <c r="N143" s="42">
        <v>2</v>
      </c>
      <c r="O143" s="42">
        <v>1</v>
      </c>
      <c r="P143" s="42"/>
      <c r="Q143" s="42"/>
      <c r="R143" s="42"/>
      <c r="S143" s="42"/>
      <c r="T143" s="42"/>
      <c r="U143" s="42"/>
      <c r="V143" s="44">
        <f>IF(SUM(K143:U143)=0,0,IF(SUM(K143:U143)&lt;15,"CHYBÍ",IF(SUM(K143:U143)=15,SUM(K143*10+L143*9+M143*8+N143*7+O143*6+P143*5+Q143*4+R143*3+S143*2+T143*1,IF(SUM(K143:U143)&gt;15,"MOC")))))</f>
        <v>125</v>
      </c>
      <c r="W143" s="42">
        <v>45</v>
      </c>
      <c r="X143" s="45">
        <v>25.63</v>
      </c>
      <c r="Y143" s="40">
        <f>SUM(W143-X143)</f>
        <v>19.37</v>
      </c>
      <c r="Z143" s="70">
        <f>SUM(J143+V143+Y143)</f>
        <v>270.37</v>
      </c>
      <c r="AA143" s="57">
        <f>RANK(Z143,$Z$16:$Z$181)</f>
        <v>128</v>
      </c>
      <c r="AB143" s="22" t="str">
        <f>IF(AND(J143&gt;=146,J143&lt;=150),"M",IF(AND(J143&gt;=140,J143&lt;=145),"I.",IF(AND(J143&gt;=130,J143&lt;=139),"II.",IF(AND(J143&gt;=125,J143&lt;=133),"III."," "))))</f>
        <v>III.</v>
      </c>
      <c r="AC143" s="23" t="str">
        <f>IF(AND(V143&gt;=137,V143&lt;=150),"M",IF(AND(V143&gt;=131,V143&lt;=136),"I.",IF(AND(V143&gt;=125,V143&lt;=130),"II.",IF(AND(V143&gt;=116,V143&lt;=124),"III."," "))))</f>
        <v>II.</v>
      </c>
    </row>
    <row r="144" spans="1:29" ht="19.899999999999999" customHeight="1">
      <c r="A144" s="54" t="s">
        <v>195</v>
      </c>
      <c r="B144" s="35" t="s">
        <v>69</v>
      </c>
      <c r="C144" s="36">
        <v>9</v>
      </c>
      <c r="D144" s="36">
        <v>3</v>
      </c>
      <c r="E144" s="36">
        <v>3</v>
      </c>
      <c r="F144" s="36"/>
      <c r="G144" s="36"/>
      <c r="H144" s="36"/>
      <c r="I144" s="36"/>
      <c r="J144" s="37">
        <f>IF(SUM(C144:I144)=0,0,IF(SUM(C144:I144)&lt;15,"CHYBÍ",IF(SUM(C144:I144)&gt;15,"MOC",IF(SUM(C144:I144)=15,SUM(C144*10+D144*9+E144*8+F144*7+G144*6+H144*5)))))</f>
        <v>141</v>
      </c>
      <c r="K144" s="36">
        <v>1</v>
      </c>
      <c r="L144" s="36">
        <v>1</v>
      </c>
      <c r="M144" s="36">
        <v>7</v>
      </c>
      <c r="N144" s="36">
        <v>2</v>
      </c>
      <c r="O144" s="36">
        <v>2</v>
      </c>
      <c r="P144" s="36">
        <v>1</v>
      </c>
      <c r="Q144" s="36"/>
      <c r="R144" s="36">
        <v>1</v>
      </c>
      <c r="S144" s="36"/>
      <c r="T144" s="36"/>
      <c r="U144" s="36"/>
      <c r="V144" s="38">
        <f>IF(SUM(K144:U144)=0,0,IF(SUM(K144:U144)&lt;15,"CHYBÍ",IF(SUM(K144:U144)=15,SUM(K144*10+L144*9+M144*8+N144*7+O144*6+P144*5+Q144*4+R144*3+S144*2+T144*1,IF(SUM(K144:U144)&gt;15,"MOC")))))</f>
        <v>109</v>
      </c>
      <c r="W144" s="36">
        <f>1*9+2*7+1*5+2*4+2*2</f>
        <v>40</v>
      </c>
      <c r="X144" s="39">
        <v>21.09</v>
      </c>
      <c r="Y144" s="40">
        <f>SUM(W144-X144)</f>
        <v>18.91</v>
      </c>
      <c r="Z144" s="70">
        <f>SUM(J144+V144+Y144)</f>
        <v>268.91000000000003</v>
      </c>
      <c r="AA144" s="57">
        <f>RANK(Z144,$Z$16:$Z$181)</f>
        <v>129</v>
      </c>
      <c r="AB144" s="22" t="str">
        <f>IF(AND(J144&gt;=146,J144&lt;=150),"M",IF(AND(J144&gt;=140,J144&lt;=145),"I.",IF(AND(J144&gt;=130,J144&lt;=139),"II.",IF(AND(J144&gt;=125,J144&lt;=133),"III."," "))))</f>
        <v>I.</v>
      </c>
      <c r="AC144" s="23" t="str">
        <f>IF(AND(V144&gt;=137,V144&lt;=150),"M",IF(AND(V144&gt;=131,V144&lt;=136),"I.",IF(AND(V144&gt;=125,V144&lt;=130),"II.",IF(AND(V144&gt;=116,V144&lt;=124),"III."," "))))</f>
        <v xml:space="preserve"> </v>
      </c>
    </row>
    <row r="145" spans="1:29" ht="19.899999999999999" customHeight="1">
      <c r="A145" s="54" t="s">
        <v>196</v>
      </c>
      <c r="B145" s="35" t="s">
        <v>43</v>
      </c>
      <c r="C145" s="36">
        <v>4</v>
      </c>
      <c r="D145" s="36">
        <v>4</v>
      </c>
      <c r="E145" s="36">
        <v>6</v>
      </c>
      <c r="F145" s="36"/>
      <c r="G145" s="36">
        <v>1</v>
      </c>
      <c r="H145" s="36"/>
      <c r="I145" s="36"/>
      <c r="J145" s="37">
        <f>IF(SUM(C145:I145)=0,0,IF(SUM(C145:I145)&lt;15,"CHYBÍ",IF(SUM(C145:I145)&gt;15,"MOC",IF(SUM(C145:I145)=15,SUM(C145*10+D145*9+E145*8+F145*7+G145*6+H145*5)))))</f>
        <v>130</v>
      </c>
      <c r="K145" s="36">
        <v>3</v>
      </c>
      <c r="L145" s="36">
        <v>5</v>
      </c>
      <c r="M145" s="36">
        <v>3</v>
      </c>
      <c r="N145" s="36">
        <v>1</v>
      </c>
      <c r="O145" s="36"/>
      <c r="P145" s="36">
        <v>2</v>
      </c>
      <c r="Q145" s="36"/>
      <c r="R145" s="36">
        <v>1</v>
      </c>
      <c r="S145" s="36"/>
      <c r="T145" s="36"/>
      <c r="U145" s="36"/>
      <c r="V145" s="38">
        <f>IF(SUM(K145:U145)=0,0,IF(SUM(K145:U145)&lt;15,"CHYBÍ",IF(SUM(K145:U145)=15,SUM(K145*10+L145*9+M145*8+N145*7+O145*6+P145*5+Q145*4+R145*3+S145*2+T145*1,IF(SUM(K145:U145)&gt;15,"MOC")))))</f>
        <v>119</v>
      </c>
      <c r="W145" s="36">
        <v>32</v>
      </c>
      <c r="X145" s="39">
        <v>12.88</v>
      </c>
      <c r="Y145" s="40">
        <f>SUM(W145-X145)</f>
        <v>19.119999999999997</v>
      </c>
      <c r="Z145" s="70">
        <f>SUM(J145+V145+Y145)</f>
        <v>268.12</v>
      </c>
      <c r="AA145" s="57">
        <f>RANK(Z145,$Z$16:$Z$181)</f>
        <v>130</v>
      </c>
      <c r="AB145" s="22" t="str">
        <f>IF(AND(J145&gt;=146,J145&lt;=150),"M",IF(AND(J145&gt;=140,J145&lt;=145),"I.",IF(AND(J145&gt;=130,J145&lt;=139),"II.",IF(AND(J145&gt;=125,J145&lt;=133),"III."," "))))</f>
        <v>II.</v>
      </c>
      <c r="AC145" s="23" t="str">
        <f>IF(AND(V145&gt;=137,V145&lt;=150),"M",IF(AND(V145&gt;=131,V145&lt;=136),"I.",IF(AND(V145&gt;=125,V145&lt;=130),"II.",IF(AND(V145&gt;=116,V145&lt;=124),"III."," "))))</f>
        <v>III.</v>
      </c>
    </row>
    <row r="146" spans="1:29" ht="19.899999999999999" customHeight="1">
      <c r="A146" s="54" t="s">
        <v>197</v>
      </c>
      <c r="B146" s="35" t="s">
        <v>45</v>
      </c>
      <c r="C146" s="36">
        <v>3</v>
      </c>
      <c r="D146" s="36">
        <v>9</v>
      </c>
      <c r="E146" s="36">
        <v>3</v>
      </c>
      <c r="F146" s="36"/>
      <c r="G146" s="36"/>
      <c r="H146" s="36"/>
      <c r="I146" s="36"/>
      <c r="J146" s="37">
        <f>IF(SUM(C146:I146)=0,0,IF(SUM(C146:I146)&lt;15,"CHYBÍ",IF(SUM(C146:I146)&gt;15,"MOC",IF(SUM(C146:I146)=15,SUM(C146*10+D146*9+E146*8+F146*7+G146*6+H146*5)))))</f>
        <v>135</v>
      </c>
      <c r="K146" s="36">
        <v>1</v>
      </c>
      <c r="L146" s="36">
        <v>1</v>
      </c>
      <c r="M146" s="36">
        <v>2</v>
      </c>
      <c r="N146" s="36">
        <v>6</v>
      </c>
      <c r="O146" s="36">
        <v>4</v>
      </c>
      <c r="P146" s="36">
        <v>1</v>
      </c>
      <c r="Q146" s="36"/>
      <c r="R146" s="36"/>
      <c r="S146" s="36"/>
      <c r="T146" s="36"/>
      <c r="U146" s="36"/>
      <c r="V146" s="38">
        <f>IF(SUM(K146:U146)=0,0,IF(SUM(K146:U146)&lt;15,"CHYBÍ",IF(SUM(K146:U146)=15,SUM(K146*10+L146*9+M146*8+N146*7+O146*6+P146*5+Q146*4+R146*3+S146*2+T146*1,IF(SUM(K146:U146)&gt;15,"MOC")))))</f>
        <v>106</v>
      </c>
      <c r="W146" s="36">
        <v>38</v>
      </c>
      <c r="X146" s="39">
        <v>11.19</v>
      </c>
      <c r="Y146" s="40">
        <f>SUM(W146-X146)</f>
        <v>26.810000000000002</v>
      </c>
      <c r="Z146" s="70">
        <f>SUM(J146+V146+Y146)</f>
        <v>267.81</v>
      </c>
      <c r="AA146" s="57">
        <f>RANK(Z146,$Z$16:$Z$181)</f>
        <v>131</v>
      </c>
      <c r="AB146" s="22" t="str">
        <f>IF(AND(J146&gt;=146,J146&lt;=150),"M",IF(AND(J146&gt;=140,J146&lt;=145),"I.",IF(AND(J146&gt;=130,J146&lt;=139),"II.",IF(AND(J146&gt;=125,J146&lt;=133),"III."," "))))</f>
        <v>II.</v>
      </c>
      <c r="AC146" s="23" t="str">
        <f>IF(AND(V146&gt;=137,V146&lt;=150),"M",IF(AND(V146&gt;=131,V146&lt;=136),"I.",IF(AND(V146&gt;=125,V146&lt;=130),"II.",IF(AND(V146&gt;=116,V146&lt;=124),"III."," "))))</f>
        <v xml:space="preserve"> </v>
      </c>
    </row>
    <row r="147" spans="1:29" ht="19.899999999999999" customHeight="1">
      <c r="A147" s="54" t="s">
        <v>198</v>
      </c>
      <c r="B147" s="35" t="s">
        <v>75</v>
      </c>
      <c r="C147" s="36">
        <v>4</v>
      </c>
      <c r="D147" s="36">
        <v>7</v>
      </c>
      <c r="E147" s="36">
        <v>2</v>
      </c>
      <c r="F147" s="36">
        <v>1</v>
      </c>
      <c r="G147" s="36">
        <v>1</v>
      </c>
      <c r="H147" s="36"/>
      <c r="I147" s="36"/>
      <c r="J147" s="37">
        <f>IF(SUM(C147:I147)=0,0,IF(SUM(C147:I147)&lt;15,"CHYBÍ",IF(SUM(C147:I147)&gt;15,"MOC",IF(SUM(C147:I147)=15,SUM(C147*10+D147*9+E147*8+F147*7+G147*6+H147*5)))))</f>
        <v>132</v>
      </c>
      <c r="K147" s="36">
        <v>1</v>
      </c>
      <c r="L147" s="36"/>
      <c r="M147" s="36">
        <v>9</v>
      </c>
      <c r="N147" s="36">
        <v>1</v>
      </c>
      <c r="O147" s="36">
        <v>3</v>
      </c>
      <c r="P147" s="36">
        <v>1</v>
      </c>
      <c r="Q147" s="36"/>
      <c r="R147" s="36"/>
      <c r="S147" s="36"/>
      <c r="T147" s="36"/>
      <c r="U147" s="36"/>
      <c r="V147" s="38">
        <f>IF(SUM(K147:U147)=0,0,IF(SUM(K147:U147)&lt;15,"CHYBÍ",IF(SUM(K147:U147)=15,SUM(K147*10+L147*9+M147*8+N147*7+O147*6+P147*5+Q147*4+R147*3+S147*2+T147*1,IF(SUM(K147:U147)&gt;15,"MOC")))))</f>
        <v>112</v>
      </c>
      <c r="W147" s="36">
        <v>57</v>
      </c>
      <c r="X147" s="39">
        <v>33.909999999999997</v>
      </c>
      <c r="Y147" s="40">
        <f>SUM(W147-X147)</f>
        <v>23.090000000000003</v>
      </c>
      <c r="Z147" s="70">
        <f>SUM(J147+V147+Y147)</f>
        <v>267.09000000000003</v>
      </c>
      <c r="AA147" s="57">
        <f>RANK(Z147,$Z$16:$Z$181)</f>
        <v>132</v>
      </c>
      <c r="AB147" s="22" t="str">
        <f>IF(AND(J147&gt;=146,J147&lt;=150),"M",IF(AND(J147&gt;=140,J147&lt;=145),"I.",IF(AND(J147&gt;=130,J147&lt;=139),"II.",IF(AND(J147&gt;=125,J147&lt;=133),"III."," "))))</f>
        <v>II.</v>
      </c>
      <c r="AC147" s="23" t="str">
        <f>IF(AND(V147&gt;=137,V147&lt;=150),"M",IF(AND(V147&gt;=131,V147&lt;=136),"I.",IF(AND(V147&gt;=125,V147&lt;=130),"II.",IF(AND(V147&gt;=116,V147&lt;=124),"III."," "))))</f>
        <v xml:space="preserve"> </v>
      </c>
    </row>
    <row r="148" spans="1:29" ht="19.899999999999999" customHeight="1">
      <c r="A148" s="54" t="s">
        <v>199</v>
      </c>
      <c r="B148" s="35" t="s">
        <v>200</v>
      </c>
      <c r="C148" s="36">
        <v>5</v>
      </c>
      <c r="D148" s="36">
        <v>5</v>
      </c>
      <c r="E148" s="36">
        <v>5</v>
      </c>
      <c r="F148" s="36"/>
      <c r="G148" s="36"/>
      <c r="H148" s="36"/>
      <c r="I148" s="36"/>
      <c r="J148" s="37">
        <f>IF(SUM(C148:I148)=0,0,IF(SUM(C148:I148)&lt;15,"CHYBÍ",IF(SUM(C148:I148)&gt;15,"MOC",IF(SUM(C148:I148)=15,SUM(C148*10+D148*9+E148*8+F148*7+G148*6+H148*5)))))</f>
        <v>135</v>
      </c>
      <c r="K148" s="36">
        <v>2</v>
      </c>
      <c r="L148" s="36">
        <v>4</v>
      </c>
      <c r="M148" s="36">
        <v>2</v>
      </c>
      <c r="N148" s="36">
        <v>1</v>
      </c>
      <c r="O148" s="36">
        <v>3</v>
      </c>
      <c r="P148" s="36">
        <v>1</v>
      </c>
      <c r="Q148" s="36"/>
      <c r="R148" s="36"/>
      <c r="S148" s="36">
        <v>2</v>
      </c>
      <c r="T148" s="36"/>
      <c r="U148" s="36"/>
      <c r="V148" s="38">
        <f>IF(SUM(K148:U148)=0,0,IF(SUM(K148:U148)&lt;15,"CHYBÍ",IF(SUM(K148:U148)=15,SUM(K148*10+L148*9+M148*8+N148*7+O148*6+P148*5+Q148*4+R148*3+S148*2+T148*1,IF(SUM(K148:U148)&gt;15,"MOC")))))</f>
        <v>106</v>
      </c>
      <c r="W148" s="36">
        <v>47</v>
      </c>
      <c r="X148" s="39">
        <v>20.92</v>
      </c>
      <c r="Y148" s="40">
        <f>SUM(W148-X148)</f>
        <v>26.08</v>
      </c>
      <c r="Z148" s="70">
        <f>SUM(J148+V148+Y148)</f>
        <v>267.08</v>
      </c>
      <c r="AA148" s="57">
        <f>RANK(Z148,$Z$16:$Z$181)</f>
        <v>133</v>
      </c>
      <c r="AB148" s="22" t="str">
        <f>IF(AND(J148&gt;=146,J148&lt;=150),"M",IF(AND(J148&gt;=140,J148&lt;=145),"I.",IF(AND(J148&gt;=130,J148&lt;=139),"II.",IF(AND(J148&gt;=125,J148&lt;=133),"III."," "))))</f>
        <v>II.</v>
      </c>
      <c r="AC148" s="23" t="str">
        <f>IF(AND(V148&gt;=137,V148&lt;=150),"M",IF(AND(V148&gt;=131,V148&lt;=136),"I.",IF(AND(V148&gt;=125,V148&lt;=130),"II.",IF(AND(V148&gt;=116,V148&lt;=124),"III."," "))))</f>
        <v xml:space="preserve"> </v>
      </c>
    </row>
    <row r="149" spans="1:29" ht="19.899999999999999" customHeight="1">
      <c r="A149" s="54" t="s">
        <v>201</v>
      </c>
      <c r="B149" s="35" t="s">
        <v>45</v>
      </c>
      <c r="C149" s="36">
        <v>5</v>
      </c>
      <c r="D149" s="36">
        <v>3</v>
      </c>
      <c r="E149" s="36">
        <v>7</v>
      </c>
      <c r="F149" s="36"/>
      <c r="G149" s="36"/>
      <c r="H149" s="36"/>
      <c r="I149" s="36"/>
      <c r="J149" s="37">
        <f>IF(SUM(C149:I149)=0,0,IF(SUM(C149:I149)&lt;15,"CHYBÍ",IF(SUM(C149:I149)&gt;15,"MOC",IF(SUM(C149:I149)=15,SUM(C149*10+D149*9+E149*8+F149*7+G149*6+H149*5)))))</f>
        <v>133</v>
      </c>
      <c r="K149" s="36">
        <v>1</v>
      </c>
      <c r="L149" s="36">
        <v>4</v>
      </c>
      <c r="M149" s="36">
        <v>4</v>
      </c>
      <c r="N149" s="36">
        <v>3</v>
      </c>
      <c r="O149" s="36">
        <v>2</v>
      </c>
      <c r="P149" s="36"/>
      <c r="Q149" s="36"/>
      <c r="R149" s="36"/>
      <c r="S149" s="36">
        <v>1</v>
      </c>
      <c r="T149" s="36"/>
      <c r="U149" s="36"/>
      <c r="V149" s="38">
        <f>IF(SUM(K149:U149)=0,0,IF(SUM(K149:U149)&lt;15,"CHYBÍ",IF(SUM(K149:U149)=15,SUM(K149*10+L149*9+M149*8+N149*7+O149*6+P149*5+Q149*4+R149*3+S149*2+T149*1,IF(SUM(K149:U149)&gt;15,"MOC")))))</f>
        <v>113</v>
      </c>
      <c r="W149" s="36">
        <v>36</v>
      </c>
      <c r="X149" s="39">
        <v>16.52</v>
      </c>
      <c r="Y149" s="40">
        <f>SUM(W149-X149)</f>
        <v>19.48</v>
      </c>
      <c r="Z149" s="70">
        <f>SUM(J149+V149+Y149)</f>
        <v>265.48</v>
      </c>
      <c r="AA149" s="57">
        <f>RANK(Z149,$Z$16:$Z$181)</f>
        <v>134</v>
      </c>
      <c r="AB149" s="22" t="str">
        <f>IF(AND(J149&gt;=146,J149&lt;=150),"M",IF(AND(J149&gt;=140,J149&lt;=145),"I.",IF(AND(J149&gt;=130,J149&lt;=139),"II.",IF(AND(J149&gt;=125,J149&lt;=133),"III."," "))))</f>
        <v>II.</v>
      </c>
      <c r="AC149" s="23" t="str">
        <f>IF(AND(V149&gt;=137,V149&lt;=150),"M",IF(AND(V149&gt;=131,V149&lt;=136),"I.",IF(AND(V149&gt;=125,V149&lt;=130),"II.",IF(AND(V149&gt;=116,V149&lt;=124),"III."," "))))</f>
        <v xml:space="preserve"> </v>
      </c>
    </row>
    <row r="150" spans="1:29" ht="19.899999999999999" customHeight="1">
      <c r="A150" s="54" t="s">
        <v>202</v>
      </c>
      <c r="B150" s="35" t="s">
        <v>45</v>
      </c>
      <c r="C150" s="36">
        <v>4</v>
      </c>
      <c r="D150" s="36">
        <v>3</v>
      </c>
      <c r="E150" s="36">
        <v>5</v>
      </c>
      <c r="F150" s="36">
        <v>3</v>
      </c>
      <c r="G150" s="36"/>
      <c r="H150" s="36"/>
      <c r="I150" s="36"/>
      <c r="J150" s="37">
        <f>IF(SUM(C150:I150)=0,0,IF(SUM(C150:I150)&lt;15,"CHYBÍ",IF(SUM(C150:I150)&gt;15,"MOC",IF(SUM(C150:I150)=15,SUM(C150*10+D150*9+E150*8+F150*7+G150*6+H150*5)))))</f>
        <v>128</v>
      </c>
      <c r="K150" s="36">
        <v>1</v>
      </c>
      <c r="L150" s="36">
        <v>1</v>
      </c>
      <c r="M150" s="36"/>
      <c r="N150" s="36">
        <v>2</v>
      </c>
      <c r="O150" s="36">
        <v>4</v>
      </c>
      <c r="P150" s="36">
        <v>1</v>
      </c>
      <c r="Q150" s="36">
        <v>4</v>
      </c>
      <c r="R150" s="36">
        <v>1</v>
      </c>
      <c r="S150" s="36"/>
      <c r="T150" s="36"/>
      <c r="U150" s="36">
        <v>1</v>
      </c>
      <c r="V150" s="38">
        <f>IF(SUM(K150:U150)=0,0,IF(SUM(K150:U150)&lt;15,"CHYBÍ",IF(SUM(K150:U150)=15,SUM(K150*10+L150*9+M150*8+N150*7+O150*6+P150*5+Q150*4+R150*3+S150*2+T150*1,IF(SUM(K150:U150)&gt;15,"MOC")))))</f>
        <v>81</v>
      </c>
      <c r="W150" s="36">
        <v>69</v>
      </c>
      <c r="X150" s="39">
        <v>13.48</v>
      </c>
      <c r="Y150" s="40">
        <f>SUM(W150-X150)</f>
        <v>55.519999999999996</v>
      </c>
      <c r="Z150" s="70">
        <f>SUM(J150+V150+Y150)</f>
        <v>264.52</v>
      </c>
      <c r="AA150" s="57">
        <f>RANK(Z150,$Z$16:$Z$181)</f>
        <v>135</v>
      </c>
      <c r="AB150" s="22" t="str">
        <f>IF(AND(J150&gt;=146,J150&lt;=150),"M",IF(AND(J150&gt;=140,J150&lt;=145),"I.",IF(AND(J150&gt;=130,J150&lt;=139),"II.",IF(AND(J150&gt;=125,J150&lt;=133),"III."," "))))</f>
        <v>III.</v>
      </c>
      <c r="AC150" s="23" t="str">
        <f>IF(AND(V150&gt;=137,V150&lt;=150),"M",IF(AND(V150&gt;=131,V150&lt;=136),"I.",IF(AND(V150&gt;=125,V150&lt;=130),"II.",IF(AND(V150&gt;=116,V150&lt;=124),"III."," "))))</f>
        <v xml:space="preserve"> </v>
      </c>
    </row>
    <row r="151" spans="1:29" ht="19.899999999999999" customHeight="1">
      <c r="A151" s="54" t="s">
        <v>203</v>
      </c>
      <c r="B151" s="35" t="s">
        <v>45</v>
      </c>
      <c r="C151" s="36">
        <v>2</v>
      </c>
      <c r="D151" s="36">
        <v>7</v>
      </c>
      <c r="E151" s="36">
        <v>6</v>
      </c>
      <c r="F151" s="36"/>
      <c r="G151" s="36"/>
      <c r="H151" s="36"/>
      <c r="I151" s="36"/>
      <c r="J151" s="37">
        <f>IF(SUM(C151:I151)=0,0,IF(SUM(C151:I151)&lt;15,"CHYBÍ",IF(SUM(C151:I151)&gt;15,"MOC",IF(SUM(C151:I151)=15,SUM(C151*10+D151*9+E151*8+F151*7+G151*6+H151*5)))))</f>
        <v>131</v>
      </c>
      <c r="K151" s="36">
        <v>2</v>
      </c>
      <c r="L151" s="36">
        <v>3</v>
      </c>
      <c r="M151" s="36">
        <v>4</v>
      </c>
      <c r="N151" s="36">
        <v>3</v>
      </c>
      <c r="O151" s="36"/>
      <c r="P151" s="36">
        <v>1</v>
      </c>
      <c r="Q151" s="36">
        <v>1</v>
      </c>
      <c r="R151" s="36">
        <v>1</v>
      </c>
      <c r="S151" s="36"/>
      <c r="T151" s="36"/>
      <c r="U151" s="36"/>
      <c r="V151" s="38">
        <f>IF(SUM(K151:U151)=0,0,IF(SUM(K151:U151)&lt;15,"CHYBÍ",IF(SUM(K151:U151)=15,SUM(K151*10+L151*9+M151*8+N151*7+O151*6+P151*5+Q151*4+R151*3+S151*2+T151*1,IF(SUM(K151:U151)&gt;15,"MOC")))))</f>
        <v>112</v>
      </c>
      <c r="W151" s="36">
        <v>49</v>
      </c>
      <c r="X151" s="39">
        <v>30.49</v>
      </c>
      <c r="Y151" s="40">
        <f>SUM(W151-X151)</f>
        <v>18.510000000000002</v>
      </c>
      <c r="Z151" s="70">
        <f>SUM(J151+V151+Y151)</f>
        <v>261.51</v>
      </c>
      <c r="AA151" s="57">
        <f>RANK(Z151,$Z$16:$Z$181)</f>
        <v>136</v>
      </c>
      <c r="AB151" s="22" t="str">
        <f>IF(AND(J151&gt;=146,J151&lt;=150),"M",IF(AND(J151&gt;=140,J151&lt;=145),"I.",IF(AND(J151&gt;=130,J151&lt;=139),"II.",IF(AND(J151&gt;=125,J151&lt;=133),"III."," "))))</f>
        <v>II.</v>
      </c>
      <c r="AC151" s="23" t="str">
        <f>IF(AND(V151&gt;=137,V151&lt;=150),"M",IF(AND(V151&gt;=131,V151&lt;=136),"I.",IF(AND(V151&gt;=125,V151&lt;=130),"II.",IF(AND(V151&gt;=116,V151&lt;=124),"III."," "))))</f>
        <v xml:space="preserve"> </v>
      </c>
    </row>
    <row r="152" spans="1:29" ht="19.899999999999999" customHeight="1">
      <c r="A152" s="54" t="s">
        <v>204</v>
      </c>
      <c r="B152" s="35" t="s">
        <v>75</v>
      </c>
      <c r="C152" s="36">
        <v>7</v>
      </c>
      <c r="D152" s="36">
        <v>5</v>
      </c>
      <c r="E152" s="36">
        <v>2</v>
      </c>
      <c r="F152" s="36">
        <v>1</v>
      </c>
      <c r="G152" s="36"/>
      <c r="H152" s="36"/>
      <c r="I152" s="36"/>
      <c r="J152" s="37">
        <f>IF(SUM(C152:I152)=0,0,IF(SUM(C152:I152)&lt;15,"CHYBÍ",IF(SUM(C152:I152)&gt;15,"MOC",IF(SUM(C152:I152)=15,SUM(C152*10+D152*9+E152*8+F152*7+G152*6+H152*5)))))</f>
        <v>138</v>
      </c>
      <c r="K152" s="36">
        <v>1</v>
      </c>
      <c r="L152" s="36"/>
      <c r="M152" s="36">
        <v>4</v>
      </c>
      <c r="N152" s="36">
        <v>4</v>
      </c>
      <c r="O152" s="36">
        <v>1</v>
      </c>
      <c r="P152" s="36">
        <v>4</v>
      </c>
      <c r="Q152" s="36"/>
      <c r="R152" s="36">
        <v>1</v>
      </c>
      <c r="S152" s="36"/>
      <c r="T152" s="36"/>
      <c r="U152" s="36"/>
      <c r="V152" s="38">
        <f>IF(SUM(K152:U152)=0,0,IF(SUM(K152:U152)&lt;15,"CHYBÍ",IF(SUM(K152:U152)=15,SUM(K152*10+L152*9+M152*8+N152*7+O152*6+P152*5+Q152*4+R152*3+S152*2+T152*1,IF(SUM(K152:U152)&gt;15,"MOC")))))</f>
        <v>99</v>
      </c>
      <c r="W152" s="36">
        <v>41</v>
      </c>
      <c r="X152" s="39">
        <v>17.07</v>
      </c>
      <c r="Y152" s="40">
        <f>SUM(W152-X152)</f>
        <v>23.93</v>
      </c>
      <c r="Z152" s="70">
        <f>SUM(J152+V152+Y152)</f>
        <v>260.93</v>
      </c>
      <c r="AA152" s="57">
        <f>RANK(Z152,$Z$16:$Z$181)</f>
        <v>137</v>
      </c>
      <c r="AB152" s="22" t="str">
        <f>IF(AND(J152&gt;=146,J152&lt;=150),"M",IF(AND(J152&gt;=140,J152&lt;=145),"I.",IF(AND(J152&gt;=130,J152&lt;=139),"II.",IF(AND(J152&gt;=125,J152&lt;=133),"III."," "))))</f>
        <v>II.</v>
      </c>
      <c r="AC152" s="23" t="str">
        <f>IF(AND(V152&gt;=137,V152&lt;=150),"M",IF(AND(V152&gt;=131,V152&lt;=136),"I.",IF(AND(V152&gt;=125,V152&lt;=130),"II.",IF(AND(V152&gt;=116,V152&lt;=124),"III."," "))))</f>
        <v xml:space="preserve"> </v>
      </c>
    </row>
    <row r="153" spans="1:29" ht="19.899999999999999" customHeight="1">
      <c r="A153" s="54" t="s">
        <v>205</v>
      </c>
      <c r="B153" s="35" t="s">
        <v>43</v>
      </c>
      <c r="C153" s="36"/>
      <c r="D153" s="36">
        <v>4</v>
      </c>
      <c r="E153" s="36">
        <v>8</v>
      </c>
      <c r="F153" s="36">
        <v>2</v>
      </c>
      <c r="G153" s="36"/>
      <c r="H153" s="36"/>
      <c r="I153" s="36">
        <v>1</v>
      </c>
      <c r="J153" s="37">
        <f>IF(SUM(C153:I153)=0,0,IF(SUM(C153:I153)&lt;15,"CHYBÍ",IF(SUM(C153:I153)&gt;15,"MOC",IF(SUM(C153:I153)=15,SUM(C153*10+D153*9+E153*8+F153*7+G153*6+H153*5)))))-2</f>
        <v>112</v>
      </c>
      <c r="K153" s="36">
        <v>2</v>
      </c>
      <c r="L153" s="36">
        <v>4</v>
      </c>
      <c r="M153" s="36">
        <v>3</v>
      </c>
      <c r="N153" s="36"/>
      <c r="O153" s="36">
        <v>2</v>
      </c>
      <c r="P153" s="36">
        <v>2</v>
      </c>
      <c r="Q153" s="36">
        <v>2</v>
      </c>
      <c r="R153" s="36"/>
      <c r="S153" s="36"/>
      <c r="T153" s="36"/>
      <c r="U153" s="36"/>
      <c r="V153" s="38">
        <f>IF(SUM(K153:U153)=0,0,IF(SUM(K153:U153)&lt;15,"CHYBÍ",IF(SUM(K153:U153)=15,SUM(K153*10+L153*9+M153*8+N153*7+O153*6+P153*5+Q153*4+R153*3+S153*2+T153*1,IF(SUM(K153:U153)&gt;15,"MOC")))))</f>
        <v>110</v>
      </c>
      <c r="W153" s="36">
        <v>60</v>
      </c>
      <c r="X153" s="39">
        <v>22.02</v>
      </c>
      <c r="Y153" s="40">
        <f>SUM(W153-X153)</f>
        <v>37.980000000000004</v>
      </c>
      <c r="Z153" s="70">
        <f>SUM(J153+V153+Y153)</f>
        <v>259.98</v>
      </c>
      <c r="AA153" s="57">
        <f>RANK(Z153,$Z$16:$Z$181)</f>
        <v>138</v>
      </c>
      <c r="AB153" s="22" t="str">
        <f>IF(AND(J153&gt;=146,J153&lt;=150),"M",IF(AND(J153&gt;=140,J153&lt;=145),"I.",IF(AND(J153&gt;=130,J153&lt;=139),"II.",IF(AND(J153&gt;=125,J153&lt;=133),"III."," "))))</f>
        <v xml:space="preserve"> </v>
      </c>
      <c r="AC153" s="23" t="str">
        <f>IF(AND(V153&gt;=137,V153&lt;=150),"M",IF(AND(V153&gt;=131,V153&lt;=136),"I.",IF(AND(V153&gt;=125,V153&lt;=130),"II.",IF(AND(V153&gt;=116,V153&lt;=124),"III."," "))))</f>
        <v xml:space="preserve"> </v>
      </c>
    </row>
    <row r="154" spans="1:29" ht="19.899999999999999" customHeight="1">
      <c r="A154" s="54" t="s">
        <v>206</v>
      </c>
      <c r="B154" s="35" t="s">
        <v>62</v>
      </c>
      <c r="C154" s="36">
        <v>3</v>
      </c>
      <c r="D154" s="36">
        <v>5</v>
      </c>
      <c r="E154" s="36">
        <v>6</v>
      </c>
      <c r="F154" s="36">
        <v>1</v>
      </c>
      <c r="G154" s="36"/>
      <c r="H154" s="36"/>
      <c r="I154" s="36"/>
      <c r="J154" s="37">
        <f>IF(SUM(C154:I154)=0,0,IF(SUM(C154:I154)&lt;15,"CHYBÍ",IF(SUM(C154:I154)&gt;15,"MOC",IF(SUM(C154:I154)=15,SUM(C154*10+D154*9+E154*8+F154*7+G154*6+H154*5)))))</f>
        <v>130</v>
      </c>
      <c r="K154" s="36">
        <v>1</v>
      </c>
      <c r="L154" s="36">
        <v>2</v>
      </c>
      <c r="M154" s="36">
        <v>6</v>
      </c>
      <c r="N154" s="36">
        <v>1</v>
      </c>
      <c r="O154" s="36">
        <v>4</v>
      </c>
      <c r="P154" s="36"/>
      <c r="Q154" s="36"/>
      <c r="R154" s="36">
        <v>1</v>
      </c>
      <c r="S154" s="36"/>
      <c r="T154" s="36"/>
      <c r="U154" s="36"/>
      <c r="V154" s="38">
        <f>IF(SUM(K154:U154)=0,0,IF(SUM(K154:U154)&lt;15,"CHYBÍ",IF(SUM(K154:U154)=15,SUM(K154*10+L154*9+M154*8+N154*7+O154*6+P154*5+Q154*4+R154*3+S154*2+T154*1,IF(SUM(K154:U154)&gt;15,"MOC")))))</f>
        <v>110</v>
      </c>
      <c r="W154" s="36">
        <v>40</v>
      </c>
      <c r="X154" s="39">
        <v>21.26</v>
      </c>
      <c r="Y154" s="40">
        <f>SUM(W154-X154)</f>
        <v>18.739999999999998</v>
      </c>
      <c r="Z154" s="70">
        <f>SUM(J154+V154+Y154)</f>
        <v>258.74</v>
      </c>
      <c r="AA154" s="57">
        <f>RANK(Z154,$Z$16:$Z$181)</f>
        <v>139</v>
      </c>
      <c r="AB154" s="22"/>
      <c r="AC154" s="23"/>
    </row>
    <row r="155" spans="1:29" ht="19.899999999999999" customHeight="1">
      <c r="A155" s="54" t="s">
        <v>207</v>
      </c>
      <c r="B155" s="35" t="s">
        <v>73</v>
      </c>
      <c r="C155" s="36">
        <v>4</v>
      </c>
      <c r="D155" s="36">
        <v>6</v>
      </c>
      <c r="E155" s="36">
        <v>3</v>
      </c>
      <c r="F155" s="36">
        <v>2</v>
      </c>
      <c r="G155" s="36"/>
      <c r="H155" s="36"/>
      <c r="I155" s="36"/>
      <c r="J155" s="37">
        <f>IF(SUM(C155:I155)=0,0,IF(SUM(C155:I155)&lt;15,"CHYBÍ",IF(SUM(C155:I155)&gt;15,"MOC",IF(SUM(C155:I155)=15,SUM(C155*10+D155*9+E155*8+F155*7+G155*6+H155*5)))))</f>
        <v>132</v>
      </c>
      <c r="K155" s="36">
        <v>2</v>
      </c>
      <c r="L155" s="36">
        <v>2</v>
      </c>
      <c r="M155" s="36">
        <v>4</v>
      </c>
      <c r="N155" s="36">
        <v>1</v>
      </c>
      <c r="O155" s="36">
        <v>2</v>
      </c>
      <c r="P155" s="36">
        <v>2</v>
      </c>
      <c r="Q155" s="36">
        <v>2</v>
      </c>
      <c r="R155" s="36"/>
      <c r="S155" s="36"/>
      <c r="T155" s="36"/>
      <c r="U155" s="36"/>
      <c r="V155" s="38">
        <f>IF(SUM(K155:U155)=0,0,IF(SUM(K155:U155)&lt;15,"CHYBÍ",IF(SUM(K155:U155)=15,SUM(K155*10+L155*9+M155*8+N155*7+O155*6+P155*5+Q155*4+R155*3+S155*2+T155*1,IF(SUM(K155:U155)&gt;15,"MOC")))))</f>
        <v>107</v>
      </c>
      <c r="W155" s="36">
        <v>44</v>
      </c>
      <c r="X155" s="39">
        <v>24.87</v>
      </c>
      <c r="Y155" s="40">
        <f>SUM(W155-X155)</f>
        <v>19.13</v>
      </c>
      <c r="Z155" s="70">
        <f>SUM(J155+V155+Y155)</f>
        <v>258.13</v>
      </c>
      <c r="AA155" s="57">
        <f>RANK(Z155,$Z$16:$Z$181)</f>
        <v>140</v>
      </c>
      <c r="AB155" s="22"/>
      <c r="AC155" s="23"/>
    </row>
    <row r="156" spans="1:29" ht="19.899999999999999" customHeight="1">
      <c r="A156" s="54" t="s">
        <v>208</v>
      </c>
      <c r="B156" s="35" t="s">
        <v>45</v>
      </c>
      <c r="C156" s="36">
        <v>4</v>
      </c>
      <c r="D156" s="36">
        <v>7</v>
      </c>
      <c r="E156" s="36">
        <v>3</v>
      </c>
      <c r="F156" s="36"/>
      <c r="G156" s="36"/>
      <c r="H156" s="36"/>
      <c r="I156" s="36">
        <v>1</v>
      </c>
      <c r="J156" s="37">
        <f>IF(SUM(C156:I156)=0,0,IF(SUM(C156:I156)&lt;15,"CHYBÍ",IF(SUM(C156:I156)&gt;15,"MOC",IF(SUM(C156:I156)=15,SUM(C156*10+D156*9+E156*8+F156*7+G156*6+H156*5)))))</f>
        <v>127</v>
      </c>
      <c r="K156" s="36"/>
      <c r="L156" s="36"/>
      <c r="M156" s="36">
        <v>6</v>
      </c>
      <c r="N156" s="36">
        <v>4</v>
      </c>
      <c r="O156" s="36">
        <v>3</v>
      </c>
      <c r="P156" s="36"/>
      <c r="Q156" s="36"/>
      <c r="R156" s="36">
        <v>1</v>
      </c>
      <c r="S156" s="36">
        <v>1</v>
      </c>
      <c r="T156" s="36"/>
      <c r="U156" s="36"/>
      <c r="V156" s="38">
        <f>IF(SUM(K156:U156)=0,0,IF(SUM(K156:U156)&lt;15,"CHYBÍ",IF(SUM(K156:U156)=15,SUM(K156*10+L156*9+M156*8+N156*7+O156*6+P156*5+Q156*4+R156*3+S156*2+T156*1,IF(SUM(K156:U156)&gt;15,"MOC")))))</f>
        <v>99</v>
      </c>
      <c r="W156" s="36">
        <f>1*9+1*8+1*7+1*6+3*5+1*3+1*1</f>
        <v>49</v>
      </c>
      <c r="X156" s="39">
        <v>17.82</v>
      </c>
      <c r="Y156" s="40">
        <f>SUM(W156-X156)</f>
        <v>31.18</v>
      </c>
      <c r="Z156" s="70">
        <f>SUM(J156+V156+Y156)</f>
        <v>257.18</v>
      </c>
      <c r="AA156" s="57">
        <f>RANK(Z156,$Z$16:$Z$181)</f>
        <v>141</v>
      </c>
      <c r="AB156" s="22" t="str">
        <f>IF(AND(J156&gt;=146,J156&lt;=150),"M",IF(AND(J156&gt;=140,J156&lt;=145),"I.",IF(AND(J156&gt;=130,J156&lt;=139),"II.",IF(AND(J156&gt;=125,J156&lt;=133),"III."," "))))</f>
        <v>III.</v>
      </c>
      <c r="AC156" s="23" t="str">
        <f>IF(AND(V156&gt;=137,V156&lt;=150),"M",IF(AND(V156&gt;=131,V156&lt;=136),"I.",IF(AND(V156&gt;=125,V156&lt;=130),"II.",IF(AND(V156&gt;=116,V156&lt;=124),"III."," "))))</f>
        <v xml:space="preserve"> </v>
      </c>
    </row>
    <row r="157" spans="1:29" ht="19.899999999999999" customHeight="1">
      <c r="A157" s="54" t="s">
        <v>209</v>
      </c>
      <c r="B157" s="35" t="s">
        <v>69</v>
      </c>
      <c r="C157" s="36">
        <v>3</v>
      </c>
      <c r="D157" s="36">
        <v>6</v>
      </c>
      <c r="E157" s="36">
        <v>3</v>
      </c>
      <c r="F157" s="36">
        <v>3</v>
      </c>
      <c r="G157" s="36"/>
      <c r="H157" s="36"/>
      <c r="I157" s="36"/>
      <c r="J157" s="37">
        <f>IF(SUM(C157:I157)=0,0,IF(SUM(C157:I157)&lt;15,"CHYBÍ",IF(SUM(C157:I157)&gt;15,"MOC",IF(SUM(C157:I157)=15,SUM(C157*10+D157*9+E157*8+F157*7+G157*6+H157*5)))))</f>
        <v>129</v>
      </c>
      <c r="K157" s="36">
        <v>2</v>
      </c>
      <c r="L157" s="36">
        <v>4</v>
      </c>
      <c r="M157" s="36">
        <v>1</v>
      </c>
      <c r="N157" s="36">
        <v>1</v>
      </c>
      <c r="O157" s="36">
        <v>3</v>
      </c>
      <c r="P157" s="36">
        <v>1</v>
      </c>
      <c r="Q157" s="36">
        <v>1</v>
      </c>
      <c r="R157" s="36">
        <v>1</v>
      </c>
      <c r="S157" s="36">
        <v>1</v>
      </c>
      <c r="T157" s="36"/>
      <c r="U157" s="36"/>
      <c r="V157" s="38">
        <f>IF(SUM(K157:U157)=0,0,IF(SUM(K157:U157)&lt;15,"CHYBÍ",IF(SUM(K157:U157)=15,SUM(K157*10+L157*9+M157*8+N157*7+O157*6+P157*5+Q157*4+R157*3+S157*2+T157*1,IF(SUM(K157:U157)&gt;15,"MOC")))))</f>
        <v>103</v>
      </c>
      <c r="W157" s="36">
        <f>1*7+3*6+2*5+1*3+2*1</f>
        <v>40</v>
      </c>
      <c r="X157" s="39">
        <v>15.98</v>
      </c>
      <c r="Y157" s="40">
        <f>SUM(W157-X157)</f>
        <v>24.02</v>
      </c>
      <c r="Z157" s="70">
        <f>SUM(J157+V157+Y157)</f>
        <v>256.02</v>
      </c>
      <c r="AA157" s="57">
        <f>RANK(Z157,$Z$16:$Z$181)</f>
        <v>142</v>
      </c>
      <c r="AB157" s="22" t="str">
        <f>IF(AND(J157&gt;=146,J157&lt;=150),"M",IF(AND(J157&gt;=140,J157&lt;=145),"I.",IF(AND(J157&gt;=130,J157&lt;=139),"II.",IF(AND(J157&gt;=125,J157&lt;=133),"III."," "))))</f>
        <v>III.</v>
      </c>
      <c r="AC157" s="23" t="str">
        <f>IF(AND(V157&gt;=137,V157&lt;=150),"M",IF(AND(V157&gt;=131,V157&lt;=136),"I.",IF(AND(V157&gt;=125,V157&lt;=130),"II.",IF(AND(V157&gt;=116,V157&lt;=124),"III."," "))))</f>
        <v xml:space="preserve"> </v>
      </c>
    </row>
    <row r="158" spans="1:29" ht="19.899999999999999" customHeight="1">
      <c r="A158" s="64" t="s">
        <v>210</v>
      </c>
      <c r="B158" s="62" t="s">
        <v>41</v>
      </c>
      <c r="C158" s="36">
        <v>1</v>
      </c>
      <c r="D158" s="36">
        <v>4</v>
      </c>
      <c r="E158" s="36">
        <v>5</v>
      </c>
      <c r="F158" s="36">
        <v>3</v>
      </c>
      <c r="G158" s="36">
        <v>1</v>
      </c>
      <c r="H158" s="36"/>
      <c r="I158" s="36">
        <v>1</v>
      </c>
      <c r="J158" s="66">
        <f>IF(SUM(C158:I158)=0,0,IF(SUM(C158:I158)&lt;15,"CHYBÍ",IF(SUM(C158:I158)&gt;15,"MOC",IF(SUM(C158:I158)=15,SUM(C158*10+D158*9+E158*8+F158*7+G158*6+H158*5)))))</f>
        <v>113</v>
      </c>
      <c r="K158" s="36"/>
      <c r="L158" s="36">
        <v>2</v>
      </c>
      <c r="M158" s="36">
        <v>1</v>
      </c>
      <c r="N158" s="36">
        <v>7</v>
      </c>
      <c r="O158" s="36">
        <v>1</v>
      </c>
      <c r="P158" s="36">
        <v>2</v>
      </c>
      <c r="Q158" s="36">
        <v>2</v>
      </c>
      <c r="R158" s="36"/>
      <c r="S158" s="36"/>
      <c r="T158" s="36"/>
      <c r="U158" s="36"/>
      <c r="V158" s="67">
        <f>IF(SUM(K158:U158)=0,0,IF(SUM(K158:U158)&lt;15,"CHYBÍ",IF(SUM(K158:U158)=15,SUM(K158*10+L158*9+M158*8+N158*7+O158*6+P158*5+Q158*4+R158*3+S158*2+T158*1,IF(SUM(K158:U158)&gt;15,"MOC")))))</f>
        <v>99</v>
      </c>
      <c r="W158" s="36">
        <v>62</v>
      </c>
      <c r="X158" s="39">
        <v>24.45</v>
      </c>
      <c r="Y158" s="68">
        <f>SUM(W158-X158)</f>
        <v>37.549999999999997</v>
      </c>
      <c r="Z158" s="71">
        <f>SUM(J158+V158+Y158)</f>
        <v>249.55</v>
      </c>
      <c r="AA158" s="57">
        <f>RANK(Z158,$Z$16:$Z$181)</f>
        <v>143</v>
      </c>
      <c r="AB158" s="22" t="str">
        <f>IF(AND(J158&gt;=146,J158&lt;=150),"M",IF(AND(J158&gt;=140,J158&lt;=145),"I.",IF(AND(J158&gt;=130,J158&lt;=139),"II.",IF(AND(J158&gt;=125,J158&lt;=133),"III."," "))))</f>
        <v xml:space="preserve"> </v>
      </c>
      <c r="AC158" s="23" t="str">
        <f>IF(AND(V158&gt;=137,V158&lt;=150),"M",IF(AND(V158&gt;=131,V158&lt;=136),"I.",IF(AND(V158&gt;=125,V158&lt;=130),"II.",IF(AND(V158&gt;=116,V158&lt;=124),"III."," "))))</f>
        <v xml:space="preserve"> </v>
      </c>
    </row>
    <row r="159" spans="1:29" ht="19.899999999999999" customHeight="1">
      <c r="A159" s="64" t="s">
        <v>211</v>
      </c>
      <c r="B159" s="62" t="s">
        <v>41</v>
      </c>
      <c r="C159" s="36">
        <v>5</v>
      </c>
      <c r="D159" s="36">
        <v>4</v>
      </c>
      <c r="E159" s="36">
        <v>3</v>
      </c>
      <c r="F159" s="36"/>
      <c r="G159" s="36">
        <v>1</v>
      </c>
      <c r="H159" s="36"/>
      <c r="I159" s="36">
        <v>2</v>
      </c>
      <c r="J159" s="66">
        <f>IF(SUM(C159:I159)=0,0,IF(SUM(C159:I159)&lt;15,"CHYBÍ",IF(SUM(C159:I159)&gt;15,"MOC",IF(SUM(C159:I159)=15,SUM(C159*10+D159*9+E159*8+F159*7+G159*6+H159*5)))))</f>
        <v>116</v>
      </c>
      <c r="K159" s="36">
        <v>2</v>
      </c>
      <c r="L159" s="36">
        <v>2</v>
      </c>
      <c r="M159" s="36">
        <v>1</v>
      </c>
      <c r="N159" s="36">
        <v>3</v>
      </c>
      <c r="O159" s="36">
        <v>4</v>
      </c>
      <c r="P159" s="36"/>
      <c r="Q159" s="36">
        <v>2</v>
      </c>
      <c r="R159" s="36"/>
      <c r="S159" s="36">
        <v>1</v>
      </c>
      <c r="T159" s="36"/>
      <c r="U159" s="36"/>
      <c r="V159" s="67">
        <f>IF(SUM(K159:U159)=0,0,IF(SUM(K159:U159)&lt;15,"CHYBÍ",IF(SUM(K159:U159)=15,SUM(K159*10+L159*9+M159*8+N159*7+O159*6+P159*5+Q159*4+R159*3+S159*2+T159*1,IF(SUM(K159:U159)&gt;15,"MOC")))))</f>
        <v>101</v>
      </c>
      <c r="W159" s="36">
        <v>51</v>
      </c>
      <c r="X159" s="39">
        <v>18.79</v>
      </c>
      <c r="Y159" s="68">
        <f>SUM(W159-X159)</f>
        <v>32.21</v>
      </c>
      <c r="Z159" s="71">
        <f>SUM(J159+V159+Y159)</f>
        <v>249.21</v>
      </c>
      <c r="AA159" s="57">
        <f>RANK(Z159,$Z$16:$Z$181)</f>
        <v>144</v>
      </c>
      <c r="AB159" s="22" t="str">
        <f>IF(AND(J159&gt;=146,J159&lt;=150),"M",IF(AND(J159&gt;=140,J159&lt;=145),"I.",IF(AND(J159&gt;=130,J159&lt;=139),"II.",IF(AND(J159&gt;=125,J159&lt;=133),"III."," "))))</f>
        <v xml:space="preserve"> </v>
      </c>
      <c r="AC159" s="23" t="str">
        <f>IF(AND(V159&gt;=137,V159&lt;=150),"M",IF(AND(V159&gt;=131,V159&lt;=136),"I.",IF(AND(V159&gt;=125,V159&lt;=130),"II.",IF(AND(V159&gt;=116,V159&lt;=124),"III."," "))))</f>
        <v xml:space="preserve"> </v>
      </c>
    </row>
    <row r="160" spans="1:29" ht="19.899999999999999" customHeight="1">
      <c r="A160" s="54" t="s">
        <v>212</v>
      </c>
      <c r="B160" s="35" t="s">
        <v>56</v>
      </c>
      <c r="C160" s="36">
        <v>3</v>
      </c>
      <c r="D160" s="36">
        <v>6</v>
      </c>
      <c r="E160" s="36">
        <v>2</v>
      </c>
      <c r="F160" s="36">
        <v>3</v>
      </c>
      <c r="G160" s="36"/>
      <c r="H160" s="36"/>
      <c r="I160" s="36">
        <v>1</v>
      </c>
      <c r="J160" s="37">
        <f>IF(SUM(C160:I160)=0,0,IF(SUM(C160:I160)&lt;15,"CHYBÍ",IF(SUM(C160:I160)&gt;15,"MOC",IF(SUM(C160:I160)=15,SUM(C160*10+D160*9+E160*8+F160*7+G160*6+H160*5)))))</f>
        <v>121</v>
      </c>
      <c r="K160" s="36"/>
      <c r="L160" s="36">
        <v>3</v>
      </c>
      <c r="M160" s="36">
        <v>3</v>
      </c>
      <c r="N160" s="36">
        <v>5</v>
      </c>
      <c r="O160" s="36">
        <v>3</v>
      </c>
      <c r="P160" s="36">
        <v>1</v>
      </c>
      <c r="Q160" s="36"/>
      <c r="R160" s="36"/>
      <c r="S160" s="36"/>
      <c r="T160" s="36"/>
      <c r="U160" s="36"/>
      <c r="V160" s="38">
        <f>IF(SUM(K160:U160)=0,0,IF(SUM(K160:U160)&lt;15,"CHYBÍ",IF(SUM(K160:U160)=15,SUM(K160*10+L160*9+M160*8+N160*7+O160*6+P160*5+Q160*4+R160*3+S160*2+T160*1,IF(SUM(K160:U160)&gt;15,"MOC")))))</f>
        <v>109</v>
      </c>
      <c r="W160" s="36">
        <v>36</v>
      </c>
      <c r="X160" s="39">
        <v>19.18</v>
      </c>
      <c r="Y160" s="40">
        <f>SUM(W160-X160)</f>
        <v>16.82</v>
      </c>
      <c r="Z160" s="70">
        <f>SUM(J160+V160+Y160)</f>
        <v>246.82</v>
      </c>
      <c r="AA160" s="57">
        <f>RANK(Z160,$Z$16:$Z$181)</f>
        <v>145</v>
      </c>
      <c r="AB160" s="22" t="str">
        <f>IF(AND(J160&gt;=146,J160&lt;=150),"M",IF(AND(J160&gt;=140,J160&lt;=145),"I.",IF(AND(J160&gt;=130,J160&lt;=139),"II.",IF(AND(J160&gt;=125,J160&lt;=133),"III."," "))))</f>
        <v xml:space="preserve"> </v>
      </c>
      <c r="AC160" s="23" t="str">
        <f>IF(AND(V160&gt;=137,V160&lt;=150),"M",IF(AND(V160&gt;=131,V160&lt;=136),"I.",IF(AND(V160&gt;=125,V160&lt;=130),"II.",IF(AND(V160&gt;=116,V160&lt;=124),"III."," "))))</f>
        <v xml:space="preserve"> </v>
      </c>
    </row>
    <row r="161" spans="1:29" ht="19.899999999999999" customHeight="1">
      <c r="A161" s="54" t="s">
        <v>213</v>
      </c>
      <c r="B161" s="35" t="s">
        <v>86</v>
      </c>
      <c r="C161" s="36">
        <v>4</v>
      </c>
      <c r="D161" s="36">
        <v>7</v>
      </c>
      <c r="E161" s="36">
        <v>4</v>
      </c>
      <c r="F161" s="36"/>
      <c r="G161" s="36"/>
      <c r="H161" s="36"/>
      <c r="I161" s="36"/>
      <c r="J161" s="37">
        <f>IF(SUM(C161:I161)=0,0,IF(SUM(C161:I161)&lt;15,"CHYBÍ",IF(SUM(C161:I161)&gt;15,"MOC",IF(SUM(C161:I161)=15,SUM(C161*10+D161*9+E161*8+F161*7+G161*6+H161*5)))))</f>
        <v>135</v>
      </c>
      <c r="K161" s="36"/>
      <c r="L161" s="36">
        <v>1</v>
      </c>
      <c r="M161" s="36">
        <v>2</v>
      </c>
      <c r="N161" s="36">
        <v>5</v>
      </c>
      <c r="O161" s="36">
        <v>3</v>
      </c>
      <c r="P161" s="36">
        <v>2</v>
      </c>
      <c r="Q161" s="36">
        <v>1</v>
      </c>
      <c r="R161" s="36"/>
      <c r="S161" s="36"/>
      <c r="T161" s="36"/>
      <c r="U161" s="36">
        <v>1</v>
      </c>
      <c r="V161" s="38">
        <f>IF(SUM(K161:U161)=0,0,IF(SUM(K161:U161)&lt;15,"CHYBÍ",IF(SUM(K161:U161)=15,SUM(K161*10+L161*9+M161*8+N161*7+O161*6+P161*5+Q161*4+R161*3+S161*2+T161*1,IF(SUM(K161:U161)&gt;15,"MOC")))))</f>
        <v>92</v>
      </c>
      <c r="W161" s="36">
        <v>46</v>
      </c>
      <c r="X161" s="39">
        <v>27.97</v>
      </c>
      <c r="Y161" s="40">
        <f>SUM(W161-X161)</f>
        <v>18.03</v>
      </c>
      <c r="Z161" s="70">
        <f>SUM(J161+V161+Y161)</f>
        <v>245.03</v>
      </c>
      <c r="AA161" s="57">
        <f>RANK(Z161,$Z$16:$Z$181)</f>
        <v>146</v>
      </c>
      <c r="AB161" s="22"/>
      <c r="AC161" s="23"/>
    </row>
    <row r="162" spans="1:29" ht="19.899999999999999" customHeight="1">
      <c r="A162" s="54" t="s">
        <v>214</v>
      </c>
      <c r="B162" s="35" t="s">
        <v>69</v>
      </c>
      <c r="C162" s="36">
        <v>1</v>
      </c>
      <c r="D162" s="36">
        <v>9</v>
      </c>
      <c r="E162" s="36">
        <v>5</v>
      </c>
      <c r="F162" s="36"/>
      <c r="G162" s="36"/>
      <c r="H162" s="36"/>
      <c r="I162" s="36"/>
      <c r="J162" s="37">
        <f>IF(SUM(C162:I162)=0,0,IF(SUM(C162:I162)&lt;15,"CHYBÍ",IF(SUM(C162:I162)&gt;15,"MOC",IF(SUM(C162:I162)=15,SUM(C162*10+D162*9+E162*8+F162*7+G162*6+H162*5)))))</f>
        <v>131</v>
      </c>
      <c r="K162" s="36">
        <v>2</v>
      </c>
      <c r="L162" s="36">
        <v>3</v>
      </c>
      <c r="M162" s="36">
        <v>2</v>
      </c>
      <c r="N162" s="36">
        <v>5</v>
      </c>
      <c r="O162" s="36">
        <v>1</v>
      </c>
      <c r="P162" s="36">
        <v>1</v>
      </c>
      <c r="Q162" s="36"/>
      <c r="R162" s="36">
        <v>1</v>
      </c>
      <c r="S162" s="36"/>
      <c r="T162" s="36"/>
      <c r="U162" s="36"/>
      <c r="V162" s="38">
        <f>IF(SUM(K162:U162)=0,0,IF(SUM(K162:U162)&lt;15,"CHYBÍ",IF(SUM(K162:U162)=15,SUM(K162*10+L162*9+M162*8+N162*7+O162*6+P162*5+Q162*4+R162*3+S162*2+T162*1,IF(SUM(K162:U162)&gt;15,"MOC")))))</f>
        <v>112</v>
      </c>
      <c r="W162" s="36">
        <f>1*7+1*5+1*3+2*1</f>
        <v>17</v>
      </c>
      <c r="X162" s="39">
        <v>22.15</v>
      </c>
      <c r="Y162" s="40">
        <v>0</v>
      </c>
      <c r="Z162" s="70">
        <f>SUM(J162+V162+Y162)</f>
        <v>243</v>
      </c>
      <c r="AA162" s="57">
        <f>RANK(Z162,$Z$16:$Z$181)</f>
        <v>147</v>
      </c>
      <c r="AB162" s="22" t="str">
        <f>IF(AND(J162&gt;=146,J162&lt;=150),"M",IF(AND(J162&gt;=140,J162&lt;=145),"I.",IF(AND(J162&gt;=130,J162&lt;=139),"II.",IF(AND(J162&gt;=125,J162&lt;=133),"III."," "))))</f>
        <v>II.</v>
      </c>
      <c r="AC162" s="23" t="str">
        <f>IF(AND(V162&gt;=137,V162&lt;=150),"M",IF(AND(V162&gt;=131,V162&lt;=136),"I.",IF(AND(V162&gt;=125,V162&lt;=130),"II.",IF(AND(V162&gt;=116,V162&lt;=124),"III."," "))))</f>
        <v xml:space="preserve"> </v>
      </c>
    </row>
    <row r="163" spans="1:29" ht="19.899999999999999" customHeight="1">
      <c r="A163" s="54" t="s">
        <v>215</v>
      </c>
      <c r="B163" s="35" t="s">
        <v>69</v>
      </c>
      <c r="C163" s="36">
        <v>2</v>
      </c>
      <c r="D163" s="36">
        <v>3</v>
      </c>
      <c r="E163" s="36">
        <v>8</v>
      </c>
      <c r="F163" s="36">
        <v>1</v>
      </c>
      <c r="G163" s="36"/>
      <c r="H163" s="36"/>
      <c r="I163" s="36">
        <v>1</v>
      </c>
      <c r="J163" s="37">
        <f>IF(SUM(C163:I163)=0,0,IF(SUM(C163:I163)&lt;15,"CHYBÍ",IF(SUM(C163:I163)&gt;15,"MOC",IF(SUM(C163:I163)=15,SUM(C163*10+D163*9+E163*8+F163*7+G163*6+H163*5)))))</f>
        <v>118</v>
      </c>
      <c r="K163" s="36"/>
      <c r="L163" s="36">
        <v>1</v>
      </c>
      <c r="M163" s="36">
        <v>3</v>
      </c>
      <c r="N163" s="36">
        <v>3</v>
      </c>
      <c r="O163" s="36">
        <v>2</v>
      </c>
      <c r="P163" s="36">
        <v>3</v>
      </c>
      <c r="Q163" s="36">
        <v>2</v>
      </c>
      <c r="R163" s="36"/>
      <c r="S163" s="36"/>
      <c r="T163" s="36"/>
      <c r="U163" s="36">
        <v>1</v>
      </c>
      <c r="V163" s="38">
        <f>IF(SUM(K163:U163)=0,0,IF(SUM(K163:U163)&lt;15,"CHYBÍ",IF(SUM(K163:U163)=15,SUM(K163*10+L163*9+M163*8+N163*7+O163*6+P163*5+Q163*4+R163*3+S163*2+T163*1,IF(SUM(K163:U163)&gt;15,"MOC")))))</f>
        <v>89</v>
      </c>
      <c r="W163" s="36">
        <f>1*10+1*9+1*8+1*7+3*4+2*3</f>
        <v>52</v>
      </c>
      <c r="X163" s="39">
        <v>16.73</v>
      </c>
      <c r="Y163" s="40">
        <f>SUM(W163-X163)</f>
        <v>35.269999999999996</v>
      </c>
      <c r="Z163" s="70">
        <f>SUM(J163+V163+Y163)</f>
        <v>242.26999999999998</v>
      </c>
      <c r="AA163" s="57">
        <f>RANK(Z163,$Z$16:$Z$181)</f>
        <v>148</v>
      </c>
      <c r="AB163" s="22" t="str">
        <f>IF(AND(J163&gt;=146,J163&lt;=150),"M",IF(AND(J163&gt;=140,J163&lt;=145),"I.",IF(AND(J163&gt;=130,J163&lt;=139),"II.",IF(AND(J163&gt;=125,J163&lt;=133),"III."," "))))</f>
        <v xml:space="preserve"> </v>
      </c>
      <c r="AC163" s="23" t="str">
        <f>IF(AND(V163&gt;=137,V163&lt;=150),"M",IF(AND(V163&gt;=131,V163&lt;=136),"I.",IF(AND(V163&gt;=125,V163&lt;=130),"II.",IF(AND(V163&gt;=116,V163&lt;=124),"III."," "))))</f>
        <v xml:space="preserve"> </v>
      </c>
    </row>
    <row r="164" spans="1:29" ht="19.899999999999999" customHeight="1">
      <c r="A164" s="64" t="s">
        <v>216</v>
      </c>
      <c r="B164" s="62" t="s">
        <v>41</v>
      </c>
      <c r="C164" s="36">
        <v>3</v>
      </c>
      <c r="D164" s="36">
        <v>7</v>
      </c>
      <c r="E164" s="36">
        <v>4</v>
      </c>
      <c r="F164" s="36">
        <v>1</v>
      </c>
      <c r="G164" s="36"/>
      <c r="H164" s="36"/>
      <c r="I164" s="36"/>
      <c r="J164" s="66">
        <f>IF(SUM(C164:I164)=0,0,IF(SUM(C164:I164)&lt;15,"CHYBÍ",IF(SUM(C164:I164)&gt;15,"MOC",IF(SUM(C164:I164)=15,SUM(C164*10+D164*9+E164*8+F164*7+G164*6+H164*5)))))</f>
        <v>132</v>
      </c>
      <c r="K164" s="36"/>
      <c r="L164" s="36">
        <v>3</v>
      </c>
      <c r="M164" s="36">
        <v>3</v>
      </c>
      <c r="N164" s="36">
        <v>2</v>
      </c>
      <c r="O164" s="36">
        <v>2</v>
      </c>
      <c r="P164" s="36">
        <v>2</v>
      </c>
      <c r="Q164" s="36">
        <v>2</v>
      </c>
      <c r="R164" s="36"/>
      <c r="S164" s="36"/>
      <c r="T164" s="36"/>
      <c r="U164" s="36">
        <v>1</v>
      </c>
      <c r="V164" s="67">
        <f>IF(SUM(K164:U164)=0,0,IF(SUM(K164:U164)&lt;15,"CHYBÍ",IF(SUM(K164:U164)=15,SUM(K164*10+L164*9+M164*8+N164*7+O164*6+P164*5+Q164*4+R164*3+S164*2+T164*1,IF(SUM(K164:U164)&gt;15,"MOC")))))</f>
        <v>95</v>
      </c>
      <c r="W164" s="36">
        <v>27</v>
      </c>
      <c r="X164" s="39">
        <v>12.41</v>
      </c>
      <c r="Y164" s="68">
        <f>SUM(W164-X164)</f>
        <v>14.59</v>
      </c>
      <c r="Z164" s="71">
        <f>SUM(J164+V164+Y164)</f>
        <v>241.59</v>
      </c>
      <c r="AA164" s="57">
        <f>RANK(Z164,$Z$16:$Z$181)</f>
        <v>149</v>
      </c>
      <c r="AB164" s="22" t="str">
        <f>IF(AND(J164&gt;=146,J164&lt;=150),"M",IF(AND(J164&gt;=140,J164&lt;=145),"I.",IF(AND(J164&gt;=130,J164&lt;=139),"II.",IF(AND(J164&gt;=125,J164&lt;=133),"III."," "))))</f>
        <v>II.</v>
      </c>
      <c r="AC164" s="23" t="str">
        <f>IF(AND(V164&gt;=137,V164&lt;=150),"M",IF(AND(V164&gt;=131,V164&lt;=136),"I.",IF(AND(V164&gt;=125,V164&lt;=130),"II.",IF(AND(V164&gt;=116,V164&lt;=124),"III."," "))))</f>
        <v xml:space="preserve"> </v>
      </c>
    </row>
    <row r="165" spans="1:29" ht="19.899999999999999" customHeight="1">
      <c r="A165" s="54" t="s">
        <v>217</v>
      </c>
      <c r="B165" s="35" t="s">
        <v>43</v>
      </c>
      <c r="C165" s="36">
        <v>5</v>
      </c>
      <c r="D165" s="36">
        <v>8</v>
      </c>
      <c r="E165" s="36">
        <v>2</v>
      </c>
      <c r="F165" s="36"/>
      <c r="G165" s="36"/>
      <c r="H165" s="36"/>
      <c r="I165" s="36"/>
      <c r="J165" s="37">
        <f>IF(SUM(C165:I165)=0,0,IF(SUM(C165:I165)&lt;15,"CHYBÍ",IF(SUM(C165:I165)&gt;15,"MOC",IF(SUM(C165:I165)=15,SUM(C165*10+D165*9+E165*8+F165*7+G165*6+H165*5)))))</f>
        <v>138</v>
      </c>
      <c r="K165" s="36"/>
      <c r="L165" s="36">
        <v>2</v>
      </c>
      <c r="M165" s="36">
        <v>4</v>
      </c>
      <c r="N165" s="36">
        <v>1</v>
      </c>
      <c r="O165" s="36">
        <v>2</v>
      </c>
      <c r="P165" s="36">
        <v>6</v>
      </c>
      <c r="Q165" s="36"/>
      <c r="R165" s="36"/>
      <c r="S165" s="36"/>
      <c r="T165" s="36"/>
      <c r="U165" s="36"/>
      <c r="V165" s="38">
        <f>IF(SUM(K165:U165)=0,0,IF(SUM(K165:U165)&lt;15,"CHYBÍ",IF(SUM(K165:U165)=15,SUM(K165*10+L165*9+M165*8+N165*7+O165*6+P165*5+Q165*4+R165*3+S165*2+T165*1,IF(SUM(K165:U165)&gt;15,"MOC")))))</f>
        <v>99</v>
      </c>
      <c r="W165" s="36">
        <v>37</v>
      </c>
      <c r="X165" s="39">
        <v>33.369999999999997</v>
      </c>
      <c r="Y165" s="40">
        <f>SUM(W165-X165)</f>
        <v>3.6300000000000026</v>
      </c>
      <c r="Z165" s="70">
        <f>SUM(J165+V165+Y165)</f>
        <v>240.63</v>
      </c>
      <c r="AA165" s="57">
        <f>RANK(Z165,$Z$16:$Z$181)</f>
        <v>150</v>
      </c>
      <c r="AB165" s="22" t="str">
        <f>IF(AND(J165&gt;=146,J165&lt;=150),"M",IF(AND(J165&gt;=140,J165&lt;=145),"I.",IF(AND(J165&gt;=130,J165&lt;=139),"II.",IF(AND(J165&gt;=125,J165&lt;=133),"III."," "))))</f>
        <v>II.</v>
      </c>
      <c r="AC165" s="23" t="str">
        <f>IF(AND(V165&gt;=137,V165&lt;=150),"M",IF(AND(V165&gt;=131,V165&lt;=136),"I.",IF(AND(V165&gt;=125,V165&lt;=130),"II.",IF(AND(V165&gt;=116,V165&lt;=124),"III."," "))))</f>
        <v xml:space="preserve"> </v>
      </c>
    </row>
    <row r="166" spans="1:29" ht="19.899999999999999" customHeight="1">
      <c r="A166" s="54" t="s">
        <v>218</v>
      </c>
      <c r="B166" s="35" t="s">
        <v>132</v>
      </c>
      <c r="C166" s="36">
        <v>2</v>
      </c>
      <c r="D166" s="36">
        <v>5</v>
      </c>
      <c r="E166" s="36">
        <v>4</v>
      </c>
      <c r="F166" s="36">
        <v>2</v>
      </c>
      <c r="G166" s="36">
        <v>2</v>
      </c>
      <c r="H166" s="36"/>
      <c r="I166" s="36"/>
      <c r="J166" s="37">
        <f>IF(SUM(C166:I166)=0,0,IF(SUM(C166:I166)&lt;15,"CHYBÍ",IF(SUM(C166:I166)&gt;15,"MOC",IF(SUM(C166:I166)=15,SUM(C166*10+D166*9+E166*8+F166*7+G166*6+H166*5)))))</f>
        <v>123</v>
      </c>
      <c r="K166" s="36">
        <v>1</v>
      </c>
      <c r="L166" s="36">
        <v>3</v>
      </c>
      <c r="M166" s="36">
        <v>2</v>
      </c>
      <c r="N166" s="36">
        <v>2</v>
      </c>
      <c r="O166" s="36">
        <v>2</v>
      </c>
      <c r="P166" s="36">
        <v>2</v>
      </c>
      <c r="Q166" s="36">
        <v>2</v>
      </c>
      <c r="R166" s="36"/>
      <c r="S166" s="36"/>
      <c r="T166" s="36">
        <v>1</v>
      </c>
      <c r="U166" s="36"/>
      <c r="V166" s="38">
        <f>IF(SUM(K166:U166)=0,0,IF(SUM(K166:U166)&lt;15,"CHYBÍ",IF(SUM(K166:U166)=15,SUM(K166*10+L166*9+M166*8+N166*7+O166*6+P166*5+Q166*4+R166*3+S166*2+T166*1,IF(SUM(K166:U166)&gt;15,"MOC")))))</f>
        <v>98</v>
      </c>
      <c r="W166" s="36">
        <v>26</v>
      </c>
      <c r="X166" s="39">
        <v>8.5299999999999994</v>
      </c>
      <c r="Y166" s="40">
        <f>SUM(W166-X166)</f>
        <v>17.47</v>
      </c>
      <c r="Z166" s="70">
        <f>SUM(J166+V166+Y166)</f>
        <v>238.47</v>
      </c>
      <c r="AA166" s="57">
        <f>RANK(Z166,$Z$16:$Z$181)</f>
        <v>151</v>
      </c>
      <c r="AB166" s="22" t="str">
        <f>IF(AND(J166&gt;=146,J166&lt;=150),"M",IF(AND(J166&gt;=140,J166&lt;=145),"I.",IF(AND(J166&gt;=130,J166&lt;=139),"II.",IF(AND(J166&gt;=125,J166&lt;=133),"III."," "))))</f>
        <v xml:space="preserve"> </v>
      </c>
      <c r="AC166" s="23" t="str">
        <f>IF(AND(V166&gt;=137,V166&lt;=150),"M",IF(AND(V166&gt;=131,V166&lt;=136),"I.",IF(AND(V166&gt;=125,V166&lt;=130),"II.",IF(AND(V166&gt;=116,V166&lt;=124),"III."," "))))</f>
        <v xml:space="preserve"> </v>
      </c>
    </row>
    <row r="167" spans="1:29" ht="19.899999999999999" customHeight="1">
      <c r="A167" s="54" t="s">
        <v>219</v>
      </c>
      <c r="B167" s="35" t="s">
        <v>111</v>
      </c>
      <c r="C167" s="36">
        <v>1</v>
      </c>
      <c r="D167" s="36">
        <v>7</v>
      </c>
      <c r="E167" s="36">
        <v>4</v>
      </c>
      <c r="F167" s="36">
        <v>3</v>
      </c>
      <c r="G167" s="36"/>
      <c r="H167" s="36"/>
      <c r="I167" s="36"/>
      <c r="J167" s="37">
        <f>IF(SUM(C167:I167)=0,0,IF(SUM(C167:I167)&lt;15,"CHYBÍ",IF(SUM(C167:I167)&gt;15,"MOC",IF(SUM(C167:I167)=15,SUM(C167*10+D167*9+E167*8+F167*7+G167*6+H167*5)))))</f>
        <v>126</v>
      </c>
      <c r="K167" s="36"/>
      <c r="L167" s="36">
        <v>1</v>
      </c>
      <c r="M167" s="36">
        <v>3</v>
      </c>
      <c r="N167" s="36">
        <v>2</v>
      </c>
      <c r="O167" s="36">
        <v>3</v>
      </c>
      <c r="P167" s="36">
        <v>3</v>
      </c>
      <c r="Q167" s="36"/>
      <c r="R167" s="36">
        <v>1</v>
      </c>
      <c r="S167" s="36">
        <v>1</v>
      </c>
      <c r="T167" s="36"/>
      <c r="U167" s="36">
        <v>1</v>
      </c>
      <c r="V167" s="38">
        <f>IF(SUM(K167:U167)=0,0,IF(SUM(K167:U167)&lt;15,"CHYBÍ",IF(SUM(K167:U167)=15,SUM(K167*10+L167*9+M167*8+N167*7+O167*6+P167*5+Q167*4+R167*3+S167*2+T167*1,IF(SUM(K167:U167)&gt;15,"MOC")))))</f>
        <v>85</v>
      </c>
      <c r="W167" s="36">
        <v>57</v>
      </c>
      <c r="X167" s="39">
        <v>31.53</v>
      </c>
      <c r="Y167" s="40">
        <f>SUM(W167-X167)</f>
        <v>25.47</v>
      </c>
      <c r="Z167" s="70">
        <f>SUM(J167+V167+Y167)</f>
        <v>236.47</v>
      </c>
      <c r="AA167" s="57">
        <f>RANK(Z167,$Z$16:$Z$181)</f>
        <v>152</v>
      </c>
      <c r="AB167" s="22"/>
      <c r="AC167" s="23"/>
    </row>
    <row r="168" spans="1:29" ht="19.899999999999999" customHeight="1">
      <c r="A168" s="54" t="s">
        <v>220</v>
      </c>
      <c r="B168" s="62" t="s">
        <v>45</v>
      </c>
      <c r="C168" s="36"/>
      <c r="D168" s="36">
        <v>1</v>
      </c>
      <c r="E168" s="36"/>
      <c r="F168" s="36">
        <v>6</v>
      </c>
      <c r="G168" s="36">
        <v>6</v>
      </c>
      <c r="H168" s="36"/>
      <c r="I168" s="36">
        <v>2</v>
      </c>
      <c r="J168" s="66">
        <f>IF(SUM(C168:I168)=0,0,IF(SUM(C168:I168)&lt;15,"CHYBÍ",IF(SUM(C168:I168)&gt;15,"MOC",IF(SUM(C168:I168)=15,SUM(C168*10+D168*9+E168*8+F168*7+G168*6+H168*5)))))</f>
        <v>87</v>
      </c>
      <c r="K168" s="36">
        <v>1</v>
      </c>
      <c r="L168" s="36">
        <v>3</v>
      </c>
      <c r="M168" s="36">
        <v>5</v>
      </c>
      <c r="N168" s="36">
        <v>2</v>
      </c>
      <c r="O168" s="36"/>
      <c r="P168" s="36">
        <v>1</v>
      </c>
      <c r="Q168" s="36">
        <v>2</v>
      </c>
      <c r="R168" s="36">
        <v>1</v>
      </c>
      <c r="S168" s="36"/>
      <c r="T168" s="36"/>
      <c r="U168" s="36"/>
      <c r="V168" s="67">
        <f>IF(SUM(K168:U168)=0,0,IF(SUM(K168:U168)&lt;15,"CHYBÍ",IF(SUM(K168:U168)=15,SUM(K168*10+L168*9+M168*8+N168*7+O168*6+P168*5+Q168*4+R168*3+S168*2+T168*1,IF(SUM(K168:U168)&gt;15,"MOC")))))</f>
        <v>107</v>
      </c>
      <c r="W168" s="36">
        <v>58</v>
      </c>
      <c r="X168" s="39">
        <v>15.74</v>
      </c>
      <c r="Y168" s="68">
        <f>SUM(W168-X168)</f>
        <v>42.26</v>
      </c>
      <c r="Z168" s="71">
        <f>SUM(J168+V168+Y168)</f>
        <v>236.26</v>
      </c>
      <c r="AA168" s="57">
        <f>RANK(Z168,$Z$16:$Z$181)</f>
        <v>153</v>
      </c>
      <c r="AB168" s="22" t="str">
        <f>IF(AND(J168&gt;=146,J168&lt;=150),"M",IF(AND(J168&gt;=140,J168&lt;=145),"I.",IF(AND(J168&gt;=130,J168&lt;=139),"II.",IF(AND(J168&gt;=125,J168&lt;=133),"III."," "))))</f>
        <v xml:space="preserve"> </v>
      </c>
      <c r="AC168" s="23" t="str">
        <f>IF(AND(V168&gt;=137,V168&lt;=150),"M",IF(AND(V168&gt;=131,V168&lt;=136),"I.",IF(AND(V168&gt;=125,V168&lt;=130),"II.",IF(AND(V168&gt;=116,V168&lt;=124),"III."," "))))</f>
        <v xml:space="preserve"> </v>
      </c>
    </row>
    <row r="169" spans="1:29" ht="19.899999999999999" customHeight="1">
      <c r="A169" s="54" t="s">
        <v>221</v>
      </c>
      <c r="B169" s="35" t="s">
        <v>132</v>
      </c>
      <c r="C169" s="36">
        <v>4</v>
      </c>
      <c r="D169" s="36">
        <v>8</v>
      </c>
      <c r="E169" s="36">
        <v>3</v>
      </c>
      <c r="F169" s="36"/>
      <c r="G169" s="36"/>
      <c r="H169" s="36"/>
      <c r="I169" s="36"/>
      <c r="J169" s="37">
        <f>IF(SUM(C169:I169)=0,0,IF(SUM(C169:I169)&lt;15,"CHYBÍ",IF(SUM(C169:I169)&gt;15,"MOC",IF(SUM(C169:I169)=15,SUM(C169*10+D169*9+E169*8+F169*7+G169*6+H169*5)))))</f>
        <v>136</v>
      </c>
      <c r="K169" s="36"/>
      <c r="L169" s="36"/>
      <c r="M169" s="36">
        <v>7</v>
      </c>
      <c r="N169" s="36">
        <v>2</v>
      </c>
      <c r="O169" s="36">
        <v>1</v>
      </c>
      <c r="P169" s="36">
        <v>1</v>
      </c>
      <c r="Q169" s="36">
        <v>2</v>
      </c>
      <c r="R169" s="36">
        <v>2</v>
      </c>
      <c r="S169" s="36"/>
      <c r="T169" s="36"/>
      <c r="U169" s="36"/>
      <c r="V169" s="38">
        <f>IF(SUM(K169:U169)=0,0,IF(SUM(K169:U169)&lt;15,"CHYBÍ",IF(SUM(K169:U169)=15,SUM(K169*10+L169*9+M169*8+N169*7+O169*6+P169*5+Q169*4+R169*3+S169*2+T169*1,IF(SUM(K169:U169)&gt;15,"MOC")))))</f>
        <v>95</v>
      </c>
      <c r="W169" s="36">
        <v>26</v>
      </c>
      <c r="X169" s="39">
        <v>21.6</v>
      </c>
      <c r="Y169" s="40">
        <f>SUM(W169-X169)</f>
        <v>4.3999999999999986</v>
      </c>
      <c r="Z169" s="70">
        <f>SUM(J169+V169+Y169)</f>
        <v>235.4</v>
      </c>
      <c r="AA169" s="57">
        <f>RANK(Z169,$Z$16:$Z$181)</f>
        <v>154</v>
      </c>
      <c r="AB169" s="22" t="str">
        <f>IF(AND(J169&gt;=146,J169&lt;=150),"M",IF(AND(J169&gt;=140,J169&lt;=145),"I.",IF(AND(J169&gt;=130,J169&lt;=139),"II.",IF(AND(J169&gt;=125,J169&lt;=133),"III."," "))))</f>
        <v>II.</v>
      </c>
      <c r="AC169" s="23" t="str">
        <f>IF(AND(V169&gt;=137,V169&lt;=150),"M",IF(AND(V169&gt;=131,V169&lt;=136),"I.",IF(AND(V169&gt;=125,V169&lt;=130),"II.",IF(AND(V169&gt;=116,V169&lt;=124),"III."," "))))</f>
        <v xml:space="preserve"> </v>
      </c>
    </row>
    <row r="170" spans="1:29" ht="19.899999999999999" customHeight="1">
      <c r="A170" s="54" t="s">
        <v>222</v>
      </c>
      <c r="B170" s="35" t="s">
        <v>75</v>
      </c>
      <c r="C170" s="36"/>
      <c r="D170" s="36">
        <v>3</v>
      </c>
      <c r="E170" s="36">
        <v>4</v>
      </c>
      <c r="F170" s="36">
        <v>5</v>
      </c>
      <c r="G170" s="36"/>
      <c r="H170" s="36"/>
      <c r="I170" s="36">
        <v>3</v>
      </c>
      <c r="J170" s="37">
        <f>IF(SUM(C170:I170)=0,0,IF(SUM(C170:I170)&lt;15,"CHYBÍ",IF(SUM(C170:I170)&gt;15,"MOC",IF(SUM(C170:I170)=15,SUM(C170*10+D170*9+E170*8+F170*7+G170*6+H170*5)))))</f>
        <v>94</v>
      </c>
      <c r="K170" s="36">
        <v>2</v>
      </c>
      <c r="L170" s="36">
        <v>1</v>
      </c>
      <c r="M170" s="36">
        <v>4</v>
      </c>
      <c r="N170" s="36">
        <v>2</v>
      </c>
      <c r="O170" s="36">
        <v>2</v>
      </c>
      <c r="P170" s="36">
        <v>3</v>
      </c>
      <c r="Q170" s="36">
        <v>1</v>
      </c>
      <c r="R170" s="36"/>
      <c r="S170" s="36"/>
      <c r="T170" s="36"/>
      <c r="U170" s="36"/>
      <c r="V170" s="38">
        <f>IF(SUM(K170:U170)=0,0,IF(SUM(K170:U170)&lt;15,"CHYBÍ",IF(SUM(K170:U170)=15,SUM(K170*10+L170*9+M170*8+N170*7+O170*6+P170*5+Q170*4+R170*3+S170*2+T170*1,IF(SUM(K170:U170)&gt;15,"MOC")))))</f>
        <v>106</v>
      </c>
      <c r="W170" s="36">
        <v>53</v>
      </c>
      <c r="X170" s="39">
        <v>19.649999999999999</v>
      </c>
      <c r="Y170" s="40">
        <f>SUM(W170-X170)</f>
        <v>33.35</v>
      </c>
      <c r="Z170" s="70">
        <f>SUM(J170+V170+Y170)</f>
        <v>233.35</v>
      </c>
      <c r="AA170" s="57">
        <f>RANK(Z170,$Z$16:$Z$181)</f>
        <v>155</v>
      </c>
      <c r="AB170" s="22" t="str">
        <f>IF(AND(J170&gt;=146,J170&lt;=150),"M",IF(AND(J170&gt;=140,J170&lt;=145),"I.",IF(AND(J170&gt;=130,J170&lt;=139),"II.",IF(AND(J170&gt;=125,J170&lt;=133),"III."," "))))</f>
        <v xml:space="preserve"> </v>
      </c>
      <c r="AC170" s="23" t="str">
        <f>IF(AND(V170&gt;=137,V170&lt;=150),"M",IF(AND(V170&gt;=131,V170&lt;=136),"I.",IF(AND(V170&gt;=125,V170&lt;=130),"II.",IF(AND(V170&gt;=116,V170&lt;=124),"III."," "))))</f>
        <v xml:space="preserve"> </v>
      </c>
    </row>
    <row r="171" spans="1:29" ht="19.899999999999999" customHeight="1">
      <c r="A171" s="54" t="s">
        <v>223</v>
      </c>
      <c r="B171" s="35" t="s">
        <v>66</v>
      </c>
      <c r="C171" s="36">
        <v>5</v>
      </c>
      <c r="D171" s="36">
        <v>6</v>
      </c>
      <c r="E171" s="36">
        <v>2</v>
      </c>
      <c r="F171" s="36">
        <v>2</v>
      </c>
      <c r="G171" s="36"/>
      <c r="H171" s="36"/>
      <c r="I171" s="36"/>
      <c r="J171" s="37">
        <f>IF(SUM(C171:I171)=0,0,IF(SUM(C171:I171)&lt;15,"CHYBÍ",IF(SUM(C171:I171)&gt;15,"MOC",IF(SUM(C171:I171)=15,SUM(C171*10+D171*9+E171*8+F171*7+G171*6+H171*5)))))</f>
        <v>134</v>
      </c>
      <c r="K171" s="36">
        <v>2</v>
      </c>
      <c r="L171" s="36">
        <v>4</v>
      </c>
      <c r="M171" s="36">
        <v>2</v>
      </c>
      <c r="N171" s="36"/>
      <c r="O171" s="36">
        <v>3</v>
      </c>
      <c r="P171" s="36">
        <v>1</v>
      </c>
      <c r="Q171" s="36">
        <v>1</v>
      </c>
      <c r="R171" s="36"/>
      <c r="S171" s="36"/>
      <c r="T171" s="36"/>
      <c r="U171" s="36">
        <v>2</v>
      </c>
      <c r="V171" s="38">
        <f>IF(SUM(K171:U171)=0,0,IF(SUM(K171:U171)&lt;15,"CHYBÍ",IF(SUM(K171:U171)=15,SUM(K171*10+L171*9+M171*8+N171*7+O171*6+P171*5+Q171*4+R171*3+S171*2+T171*1,IF(SUM(K171:U171)&gt;15,"MOC")))))</f>
        <v>99</v>
      </c>
      <c r="W171" s="36">
        <v>14</v>
      </c>
      <c r="X171" s="39">
        <v>16.03</v>
      </c>
      <c r="Y171" s="40">
        <v>0</v>
      </c>
      <c r="Z171" s="70">
        <f>SUM(J171+V171+Y171)</f>
        <v>233</v>
      </c>
      <c r="AA171" s="57">
        <f>RANK(Z171,$Z$16:$Z$181)</f>
        <v>156</v>
      </c>
      <c r="AB171" s="22" t="str">
        <f>IF(AND(J171&gt;=146,J171&lt;=150),"M",IF(AND(J171&gt;=140,J171&lt;=145),"I.",IF(AND(J171&gt;=130,J171&lt;=139),"II.",IF(AND(J171&gt;=125,J171&lt;=133),"III."," "))))</f>
        <v>II.</v>
      </c>
      <c r="AC171" s="23" t="str">
        <f>IF(AND(V171&gt;=137,V171&lt;=150),"M",IF(AND(V171&gt;=131,V171&lt;=136),"I.",IF(AND(V171&gt;=125,V171&lt;=130),"II.",IF(AND(V171&gt;=116,V171&lt;=124),"III."," "))))</f>
        <v xml:space="preserve"> </v>
      </c>
    </row>
    <row r="172" spans="1:29" ht="19.899999999999999" customHeight="1">
      <c r="A172" s="54" t="s">
        <v>224</v>
      </c>
      <c r="B172" s="35" t="s">
        <v>69</v>
      </c>
      <c r="C172" s="36">
        <v>2</v>
      </c>
      <c r="D172" s="36">
        <v>5</v>
      </c>
      <c r="E172" s="36">
        <v>6</v>
      </c>
      <c r="F172" s="36">
        <v>2</v>
      </c>
      <c r="G172" s="36"/>
      <c r="H172" s="36"/>
      <c r="I172" s="36"/>
      <c r="J172" s="37">
        <f>IF(SUM(C172:I172)=0,0,IF(SUM(C172:I172)&lt;15,"CHYBÍ",IF(SUM(C172:I172)&gt;15,"MOC",IF(SUM(C172:I172)=15,SUM(C172*10+D172*9+E172*8+F172*7+G172*6+H172*5)))))</f>
        <v>127</v>
      </c>
      <c r="K172" s="36"/>
      <c r="L172" s="36">
        <v>1</v>
      </c>
      <c r="M172" s="36">
        <v>4</v>
      </c>
      <c r="N172" s="36">
        <v>1</v>
      </c>
      <c r="O172" s="36">
        <v>2</v>
      </c>
      <c r="P172" s="36">
        <v>2</v>
      </c>
      <c r="Q172" s="36">
        <v>1</v>
      </c>
      <c r="R172" s="36"/>
      <c r="S172" s="36">
        <v>2</v>
      </c>
      <c r="T172" s="36"/>
      <c r="U172" s="36">
        <v>2</v>
      </c>
      <c r="V172" s="38">
        <f>IF(SUM(K172:U172)=0,0,IF(SUM(K172:U172)&lt;15,"CHYBÍ",IF(SUM(K172:U172)=15,SUM(K172*10+L172*9+M172*8+N172*7+O172*6+P172*5+Q172*4+R172*3+S172*2+T172*1,IF(SUM(K172:U172)&gt;15,"MOC")))))</f>
        <v>78</v>
      </c>
      <c r="W172" s="36">
        <f>1*8+2*7+1*4+1*3+1*2+2*1</f>
        <v>33</v>
      </c>
      <c r="X172" s="39">
        <v>11.06</v>
      </c>
      <c r="Y172" s="40">
        <f>SUM(W172-X172)</f>
        <v>21.939999999999998</v>
      </c>
      <c r="Z172" s="70">
        <f>SUM(J172+V172+Y172)</f>
        <v>226.94</v>
      </c>
      <c r="AA172" s="57">
        <f>RANK(Z172,$Z$16:$Z$181)</f>
        <v>157</v>
      </c>
      <c r="AB172" s="22" t="str">
        <f>IF(AND(J172&gt;=146,J172&lt;=150),"M",IF(AND(J172&gt;=140,J172&lt;=145),"I.",IF(AND(J172&gt;=130,J172&lt;=139),"II.",IF(AND(J172&gt;=125,J172&lt;=133),"III."," "))))</f>
        <v>III.</v>
      </c>
      <c r="AC172" s="23" t="str">
        <f>IF(AND(V172&gt;=137,V172&lt;=150),"M",IF(AND(V172&gt;=131,V172&lt;=136),"I.",IF(AND(V172&gt;=125,V172&lt;=130),"II.",IF(AND(V172&gt;=116,V172&lt;=124),"III."," "))))</f>
        <v xml:space="preserve"> </v>
      </c>
    </row>
    <row r="173" spans="1:29" ht="19.899999999999999" customHeight="1">
      <c r="A173" s="54" t="s">
        <v>225</v>
      </c>
      <c r="B173" s="35" t="s">
        <v>75</v>
      </c>
      <c r="C173" s="36">
        <v>2</v>
      </c>
      <c r="D173" s="36">
        <v>4</v>
      </c>
      <c r="E173" s="36">
        <v>3</v>
      </c>
      <c r="F173" s="36">
        <v>5</v>
      </c>
      <c r="G173" s="36"/>
      <c r="H173" s="36"/>
      <c r="I173" s="36">
        <v>1</v>
      </c>
      <c r="J173" s="37">
        <f>IF(SUM(C173:I173)=0,0,IF(SUM(C173:I173)&lt;15,"CHYBÍ",IF(SUM(C173:I173)&gt;15,"MOC",IF(SUM(C173:I173)=15,SUM(C173*10+D173*9+E173*8+F173*7+G173*6+H173*5)))))</f>
        <v>115</v>
      </c>
      <c r="K173" s="36"/>
      <c r="L173" s="36"/>
      <c r="M173" s="36">
        <v>1</v>
      </c>
      <c r="N173" s="36">
        <v>2</v>
      </c>
      <c r="O173" s="36">
        <v>4</v>
      </c>
      <c r="P173" s="36">
        <v>4</v>
      </c>
      <c r="Q173" s="36">
        <v>1</v>
      </c>
      <c r="R173" s="36"/>
      <c r="S173" s="36">
        <v>1</v>
      </c>
      <c r="T173" s="36"/>
      <c r="U173" s="36">
        <v>2</v>
      </c>
      <c r="V173" s="38">
        <f>IF(SUM(K173:U173)=0,0,IF(SUM(K173:U173)&lt;15,"CHYBÍ",IF(SUM(K173:U173)=15,SUM(K173*10+L173*9+M173*8+N173*7+O173*6+P173*5+Q173*4+R173*3+S173*2+T173*1,IF(SUM(K173:U173)&gt;15,"MOC")))))</f>
        <v>72</v>
      </c>
      <c r="W173" s="36">
        <v>45</v>
      </c>
      <c r="X173" s="39">
        <v>13.38</v>
      </c>
      <c r="Y173" s="40">
        <f>SUM(W173-X173)</f>
        <v>31.619999999999997</v>
      </c>
      <c r="Z173" s="70">
        <f>SUM(J173+V173+Y173)</f>
        <v>218.62</v>
      </c>
      <c r="AA173" s="57">
        <f>RANK(Z173,$Z$16:$Z$181)</f>
        <v>158</v>
      </c>
      <c r="AB173" s="22" t="str">
        <f>IF(AND(J173&gt;=146,J173&lt;=150),"M",IF(AND(J173&gt;=140,J173&lt;=145),"I.",IF(AND(J173&gt;=130,J173&lt;=139),"II.",IF(AND(J173&gt;=125,J173&lt;=133),"III."," "))))</f>
        <v xml:space="preserve"> </v>
      </c>
      <c r="AC173" s="23" t="str">
        <f>IF(AND(V173&gt;=137,V173&lt;=150),"M",IF(AND(V173&gt;=131,V173&lt;=136),"I.",IF(AND(V173&gt;=125,V173&lt;=130),"II.",IF(AND(V173&gt;=116,V173&lt;=124),"III."," "))))</f>
        <v xml:space="preserve"> </v>
      </c>
    </row>
    <row r="174" spans="1:29" ht="19.899999999999999" customHeight="1">
      <c r="A174" s="63" t="s">
        <v>226</v>
      </c>
      <c r="B174" s="62" t="s">
        <v>45</v>
      </c>
      <c r="C174" s="36"/>
      <c r="D174" s="36">
        <v>7</v>
      </c>
      <c r="E174" s="36">
        <v>1</v>
      </c>
      <c r="F174" s="36">
        <v>2</v>
      </c>
      <c r="G174" s="36">
        <v>3</v>
      </c>
      <c r="H174" s="36"/>
      <c r="I174" s="36">
        <v>2</v>
      </c>
      <c r="J174" s="66">
        <f>IF(SUM(C174:I174)=0,0,IF(SUM(C174:I174)&lt;15,"CHYBÍ",IF(SUM(C174:I174)&gt;15,"MOC",IF(SUM(C174:I174)=15,SUM(C174*10+D174*9+E174*8+F174*7+G174*6+H174*5)))))</f>
        <v>103</v>
      </c>
      <c r="K174" s="36"/>
      <c r="L174" s="36">
        <v>2</v>
      </c>
      <c r="M174" s="36">
        <v>4</v>
      </c>
      <c r="N174" s="36">
        <v>1</v>
      </c>
      <c r="O174" s="36"/>
      <c r="P174" s="36">
        <v>2</v>
      </c>
      <c r="Q174" s="36">
        <v>3</v>
      </c>
      <c r="R174" s="36">
        <v>2</v>
      </c>
      <c r="S174" s="36">
        <v>1</v>
      </c>
      <c r="T174" s="36"/>
      <c r="U174" s="36"/>
      <c r="V174" s="67">
        <f>IF(SUM(K174:U174)=0,0,IF(SUM(K174:U174)&lt;15,"CHYBÍ",IF(SUM(K174:U174)=15,SUM(K174*10+L174*9+M174*8+N174*7+O174*6+P174*5+Q174*4+R174*3+S174*2+T174*1,IF(SUM(K174:U174)&gt;15,"MOC")))))</f>
        <v>87</v>
      </c>
      <c r="W174" s="36">
        <v>46</v>
      </c>
      <c r="X174" s="39">
        <v>17.670000000000002</v>
      </c>
      <c r="Y174" s="68">
        <f>SUM(W174-X174)</f>
        <v>28.33</v>
      </c>
      <c r="Z174" s="71">
        <f>SUM(J174+V174+Y174)</f>
        <v>218.32999999999998</v>
      </c>
      <c r="AA174" s="57">
        <f>RANK(Z174,$Z$16:$Z$181)</f>
        <v>159</v>
      </c>
      <c r="AB174" s="22" t="str">
        <f>IF(AND(J174&gt;=146,J174&lt;=150),"M",IF(AND(J174&gt;=140,J174&lt;=145),"I.",IF(AND(J174&gt;=130,J174&lt;=139),"II.",IF(AND(J174&gt;=125,J174&lt;=133),"III."," "))))</f>
        <v xml:space="preserve"> </v>
      </c>
      <c r="AC174" s="23" t="str">
        <f>IF(AND(V174&gt;=137,V174&lt;=150),"M",IF(AND(V174&gt;=131,V174&lt;=136),"I.",IF(AND(V174&gt;=125,V174&lt;=130),"II.",IF(AND(V174&gt;=116,V174&lt;=124),"III."," "))))</f>
        <v xml:space="preserve"> </v>
      </c>
    </row>
    <row r="175" spans="1:29" ht="19.899999999999999" customHeight="1">
      <c r="A175" s="64" t="s">
        <v>227</v>
      </c>
      <c r="B175" s="62" t="s">
        <v>80</v>
      </c>
      <c r="C175" s="36">
        <v>5</v>
      </c>
      <c r="D175" s="36">
        <v>4</v>
      </c>
      <c r="E175" s="36">
        <v>1</v>
      </c>
      <c r="F175" s="36">
        <v>4</v>
      </c>
      <c r="G175" s="36"/>
      <c r="H175" s="36"/>
      <c r="I175" s="36">
        <v>1</v>
      </c>
      <c r="J175" s="66">
        <f>IF(SUM(C175:I175)=0,0,IF(SUM(C175:I175)&lt;15,"CHYBÍ",IF(SUM(C175:I175)&gt;15,"MOC",IF(SUM(C175:I175)=15,SUM(C175*10+D175*9+E175*8+F175*7+G175*6+H175*5)))))</f>
        <v>122</v>
      </c>
      <c r="K175" s="36">
        <v>1</v>
      </c>
      <c r="L175" s="36">
        <v>3</v>
      </c>
      <c r="M175" s="36"/>
      <c r="N175" s="36">
        <v>4</v>
      </c>
      <c r="O175" s="36">
        <v>1</v>
      </c>
      <c r="P175" s="36">
        <v>4</v>
      </c>
      <c r="Q175" s="36">
        <v>1</v>
      </c>
      <c r="R175" s="36"/>
      <c r="S175" s="36"/>
      <c r="T175" s="36">
        <v>1</v>
      </c>
      <c r="U175" s="36"/>
      <c r="V175" s="67">
        <f>IF(SUM(K175:U175)=0,0,IF(SUM(K175:U175)&lt;15,"CHYBÍ",IF(SUM(K175:U175)=15,SUM(K175*10+L175*9+M175*8+N175*7+O175*6+P175*5+Q175*4+R175*3+S175*2+T175*1,IF(SUM(K175:U175)&gt;15,"MOC")))))</f>
        <v>96</v>
      </c>
      <c r="W175" s="36">
        <v>11</v>
      </c>
      <c r="X175" s="39">
        <v>20.350000000000001</v>
      </c>
      <c r="Y175" s="68">
        <v>0</v>
      </c>
      <c r="Z175" s="71">
        <f>SUM(J175+V175+Y175)</f>
        <v>218</v>
      </c>
      <c r="AA175" s="57">
        <f>RANK(Z175,$Z$16:$Z$181)</f>
        <v>160</v>
      </c>
      <c r="AB175" s="22" t="str">
        <f>IF(AND(J175&gt;=146,J175&lt;=150),"M",IF(AND(J175&gt;=140,J175&lt;=145),"I.",IF(AND(J175&gt;=130,J175&lt;=139),"II.",IF(AND(J175&gt;=125,J175&lt;=133),"III."," "))))</f>
        <v xml:space="preserve"> </v>
      </c>
      <c r="AC175" s="23" t="str">
        <f>IF(AND(V175&gt;=137,V175&lt;=150),"M",IF(AND(V175&gt;=131,V175&lt;=136),"I.",IF(AND(V175&gt;=125,V175&lt;=130),"II.",IF(AND(V175&gt;=116,V175&lt;=124),"III."," "))))</f>
        <v xml:space="preserve"> </v>
      </c>
    </row>
    <row r="176" spans="1:29" ht="19.899999999999999" customHeight="1">
      <c r="A176" s="54" t="s">
        <v>228</v>
      </c>
      <c r="B176" s="35" t="s">
        <v>56</v>
      </c>
      <c r="C176" s="36">
        <v>2</v>
      </c>
      <c r="D176" s="36">
        <v>6</v>
      </c>
      <c r="E176" s="36">
        <v>4</v>
      </c>
      <c r="F176" s="36">
        <v>2</v>
      </c>
      <c r="G176" s="36">
        <v>1</v>
      </c>
      <c r="H176" s="36"/>
      <c r="I176" s="36"/>
      <c r="J176" s="37">
        <f>IF(SUM(C176:I176)=0,0,IF(SUM(C176:I176)&lt;15,"CHYBÍ",IF(SUM(C176:I176)&gt;15,"MOC",IF(SUM(C176:I176)=15,SUM(C176*10+D176*9+E176*8+F176*7+G176*6+H176*5)))))</f>
        <v>126</v>
      </c>
      <c r="K176" s="36"/>
      <c r="L176" s="36">
        <v>1</v>
      </c>
      <c r="M176" s="36">
        <v>1</v>
      </c>
      <c r="N176" s="36">
        <v>3</v>
      </c>
      <c r="O176" s="36">
        <v>1</v>
      </c>
      <c r="P176" s="36">
        <v>3</v>
      </c>
      <c r="Q176" s="36"/>
      <c r="R176" s="36">
        <v>3</v>
      </c>
      <c r="S176" s="36">
        <v>1</v>
      </c>
      <c r="T176" s="36"/>
      <c r="U176" s="36">
        <v>2</v>
      </c>
      <c r="V176" s="38">
        <f>IF(SUM(K176:U176)=0,0,IF(SUM(K176:U176)&lt;15,"CHYBÍ",IF(SUM(K176:U176)=15,SUM(K176*10+L176*9+M176*8+N176*7+O176*6+P176*5+Q176*4+R176*3+S176*2+T176*1,IF(SUM(K176:U176)&gt;15,"MOC")))))</f>
        <v>70</v>
      </c>
      <c r="W176" s="36">
        <v>30</v>
      </c>
      <c r="X176" s="39">
        <v>12.42</v>
      </c>
      <c r="Y176" s="40">
        <f>SUM(W176-X176)</f>
        <v>17.579999999999998</v>
      </c>
      <c r="Z176" s="70">
        <f>SUM(J176+V176+Y176)</f>
        <v>213.57999999999998</v>
      </c>
      <c r="AA176" s="57">
        <f>RANK(Z176,$Z$16:$Z$181)</f>
        <v>161</v>
      </c>
      <c r="AB176" s="22" t="str">
        <f>IF(AND(J176&gt;=146,J176&lt;=150),"M",IF(AND(J176&gt;=140,J176&lt;=145),"I.",IF(AND(J176&gt;=130,J176&lt;=139),"II.",IF(AND(J176&gt;=125,J176&lt;=133),"III."," "))))</f>
        <v>III.</v>
      </c>
      <c r="AC176" s="23" t="str">
        <f>IF(AND(V176&gt;=137,V176&lt;=150),"M",IF(AND(V176&gt;=131,V176&lt;=136),"I.",IF(AND(V176&gt;=125,V176&lt;=130),"II.",IF(AND(V176&gt;=116,V176&lt;=124),"III."," "))))</f>
        <v xml:space="preserve"> </v>
      </c>
    </row>
    <row r="177" spans="1:52" ht="19.899999999999999" customHeight="1">
      <c r="A177" s="54" t="s">
        <v>229</v>
      </c>
      <c r="B177" s="35" t="s">
        <v>230</v>
      </c>
      <c r="C177" s="36">
        <v>1</v>
      </c>
      <c r="D177" s="36">
        <v>7</v>
      </c>
      <c r="E177" s="36">
        <v>2</v>
      </c>
      <c r="F177" s="36">
        <v>1</v>
      </c>
      <c r="G177" s="36">
        <v>2</v>
      </c>
      <c r="H177" s="36">
        <v>2</v>
      </c>
      <c r="I177" s="36"/>
      <c r="J177" s="37">
        <f>IF(SUM(C177:I177)=0,0,IF(SUM(C177:I177)&lt;15,"CHYBÍ",IF(SUM(C177:I177)&gt;15,"MOC",IF(SUM(C177:I177)=15,SUM(C177*10+D177*9+E177*8+F177*7+G177*6+H177*5)))))</f>
        <v>118</v>
      </c>
      <c r="K177" s="36">
        <v>1</v>
      </c>
      <c r="L177" s="36">
        <v>3</v>
      </c>
      <c r="M177" s="36">
        <v>3</v>
      </c>
      <c r="N177" s="36">
        <v>1</v>
      </c>
      <c r="O177" s="36"/>
      <c r="P177" s="36">
        <v>2</v>
      </c>
      <c r="Q177" s="36">
        <v>1</v>
      </c>
      <c r="R177" s="36">
        <v>3</v>
      </c>
      <c r="S177" s="36"/>
      <c r="T177" s="36"/>
      <c r="U177" s="36">
        <v>1</v>
      </c>
      <c r="V177" s="38">
        <f>IF(SUM(K177:U177)=0,0,IF(SUM(K177:U177)&lt;15,"CHYBÍ",IF(SUM(K177:U177)=15,SUM(K177*10+L177*9+M177*8+N177*7+O177*6+P177*5+Q177*4+R177*3+S177*2+T177*1,IF(SUM(K177:U177)&gt;15,"MOC")))))</f>
        <v>91</v>
      </c>
      <c r="W177" s="36">
        <v>24</v>
      </c>
      <c r="X177" s="39">
        <v>22.97</v>
      </c>
      <c r="Y177" s="40">
        <f>SUM(W177-X177)</f>
        <v>1.0300000000000011</v>
      </c>
      <c r="Z177" s="70">
        <f>SUM(J177+V177+Y177)</f>
        <v>210.03</v>
      </c>
      <c r="AA177" s="57">
        <f>RANK(Z177,$Z$16:$Z$181)</f>
        <v>162</v>
      </c>
      <c r="AB177" s="22" t="str">
        <f>IF(AND(J177&gt;=146,J177&lt;=150),"M",IF(AND(J177&gt;=140,J177&lt;=145),"I.",IF(AND(J177&gt;=130,J177&lt;=139),"II.",IF(AND(J177&gt;=125,J177&lt;=133),"III."," "))))</f>
        <v xml:space="preserve"> </v>
      </c>
      <c r="AC177" s="23" t="str">
        <f>IF(AND(V177&gt;=137,V177&lt;=150),"M",IF(AND(V177&gt;=131,V177&lt;=136),"I.",IF(AND(V177&gt;=125,V177&lt;=130),"II.",IF(AND(V177&gt;=116,V177&lt;=124),"III."," "))))</f>
        <v xml:space="preserve"> </v>
      </c>
    </row>
    <row r="178" spans="1:52" ht="19.899999999999999" customHeight="1">
      <c r="A178" s="63" t="s">
        <v>231</v>
      </c>
      <c r="B178" s="61" t="s">
        <v>80</v>
      </c>
      <c r="C178" s="36"/>
      <c r="D178" s="36">
        <v>1</v>
      </c>
      <c r="E178" s="36">
        <v>3</v>
      </c>
      <c r="F178" s="36">
        <v>2</v>
      </c>
      <c r="G178" s="36">
        <v>3</v>
      </c>
      <c r="H178" s="36"/>
      <c r="I178" s="36">
        <v>6</v>
      </c>
      <c r="J178" s="66">
        <f>IF(SUM(C178:I178)=0,0,IF(SUM(C178:I178)&lt;15,"CHYBÍ",IF(SUM(C178:I178)&gt;15,"MOC",IF(SUM(C178:I178)=15,SUM(C178*10+D178*9+E178*8+F178*7+G178*6+H178*5)))))</f>
        <v>65</v>
      </c>
      <c r="K178" s="36"/>
      <c r="L178" s="36"/>
      <c r="M178" s="36"/>
      <c r="N178" s="36">
        <v>2</v>
      </c>
      <c r="O178" s="36">
        <v>5</v>
      </c>
      <c r="P178" s="36">
        <v>1</v>
      </c>
      <c r="Q178" s="36">
        <v>1</v>
      </c>
      <c r="R178" s="36">
        <v>2</v>
      </c>
      <c r="S178" s="36">
        <v>2</v>
      </c>
      <c r="T178" s="36"/>
      <c r="U178" s="36">
        <v>2</v>
      </c>
      <c r="V178" s="67">
        <f>IF(SUM(K178:U178)=0,0,IF(SUM(K178:U178)&lt;15,"CHYBÍ",IF(SUM(K178:U178)=15,SUM(K178*10+L178*9+M178*8+N178*7+O178*6+P178*5+Q178*4+R178*3+S178*2+T178*1,IF(SUM(K178:U178)&gt;15,"MOC")))))</f>
        <v>63</v>
      </c>
      <c r="W178" s="36">
        <v>71</v>
      </c>
      <c r="X178" s="39">
        <v>21.52</v>
      </c>
      <c r="Y178" s="68">
        <f>SUM(W178-X178)</f>
        <v>49.480000000000004</v>
      </c>
      <c r="Z178" s="71">
        <f>SUM(J178+V178+Y178)</f>
        <v>177.48000000000002</v>
      </c>
      <c r="AA178" s="57">
        <f>RANK(Z178,$Z$16:$Z$181)</f>
        <v>163</v>
      </c>
      <c r="AB178" s="22" t="str">
        <f>IF(AND(J178&gt;=146,J178&lt;=150),"M",IF(AND(J178&gt;=140,J178&lt;=145),"I.",IF(AND(J178&gt;=130,J178&lt;=139),"II.",IF(AND(J178&gt;=125,J178&lt;=133),"III."," "))))</f>
        <v xml:space="preserve"> </v>
      </c>
      <c r="AC178" s="23" t="str">
        <f>IF(AND(V178&gt;=137,V178&lt;=150),"M",IF(AND(V178&gt;=131,V178&lt;=136),"I.",IF(AND(V178&gt;=125,V178&lt;=130),"II.",IF(AND(V178&gt;=116,V178&lt;=124),"III."," "))))</f>
        <v xml:space="preserve"> </v>
      </c>
    </row>
    <row r="179" spans="1:52" ht="19.899999999999999" customHeight="1">
      <c r="A179" s="54" t="s">
        <v>232</v>
      </c>
      <c r="B179" s="35" t="s">
        <v>43</v>
      </c>
      <c r="C179" s="36">
        <v>1</v>
      </c>
      <c r="D179" s="36">
        <v>2</v>
      </c>
      <c r="E179" s="36">
        <v>2</v>
      </c>
      <c r="F179" s="36">
        <v>4</v>
      </c>
      <c r="G179" s="36">
        <v>2</v>
      </c>
      <c r="H179" s="36">
        <v>1</v>
      </c>
      <c r="I179" s="36">
        <v>3</v>
      </c>
      <c r="J179" s="37">
        <f>IF(SUM(C179:I179)=0,0,IF(SUM(C179:I179)&lt;15,"CHYBÍ",IF(SUM(C179:I179)&gt;15,"MOC",IF(SUM(C179:I179)=15,SUM(C179*10+D179*9+E179*8+F179*7+G179*6+H179*5)))))</f>
        <v>89</v>
      </c>
      <c r="K179" s="36">
        <v>1</v>
      </c>
      <c r="L179" s="36">
        <v>3</v>
      </c>
      <c r="M179" s="36">
        <v>2</v>
      </c>
      <c r="N179" s="36"/>
      <c r="O179" s="36">
        <v>2</v>
      </c>
      <c r="P179" s="36">
        <v>4</v>
      </c>
      <c r="Q179" s="36"/>
      <c r="R179" s="36">
        <v>1</v>
      </c>
      <c r="S179" s="36"/>
      <c r="T179" s="36"/>
      <c r="U179" s="36">
        <v>2</v>
      </c>
      <c r="V179" s="38">
        <f>IF(SUM(K179:U179)=0,0,IF(SUM(K179:U179)&lt;15,"CHYBÍ",IF(SUM(K179:U179)=15,SUM(K179*10+L179*9+M179*8+N179*7+O179*6+P179*5+Q179*4+R179*3+S179*2+T179*1,IF(SUM(K179:U179)&gt;15,"MOC")))))</f>
        <v>88</v>
      </c>
      <c r="W179" s="36">
        <v>12</v>
      </c>
      <c r="X179" s="39">
        <v>13.91</v>
      </c>
      <c r="Y179" s="40">
        <v>0</v>
      </c>
      <c r="Z179" s="70">
        <f>SUM(J179+V179+Y179)</f>
        <v>177</v>
      </c>
      <c r="AA179" s="57">
        <f>RANK(Z179,$Z$16:$Z$181)</f>
        <v>164</v>
      </c>
      <c r="AB179" s="22" t="str">
        <f>IF(AND(J179&gt;=146,J179&lt;=150),"M",IF(AND(J179&gt;=140,J179&lt;=145),"I.",IF(AND(J179&gt;=130,J179&lt;=139),"II.",IF(AND(J179&gt;=125,J179&lt;=133),"III."," "))))</f>
        <v xml:space="preserve"> </v>
      </c>
      <c r="AC179" s="23" t="str">
        <f>IF(AND(V179&gt;=137,V179&lt;=150),"M",IF(AND(V179&gt;=131,V179&lt;=136),"I.",IF(AND(V179&gt;=125,V179&lt;=130),"II.",IF(AND(V179&gt;=116,V179&lt;=124),"III."," "))))</f>
        <v xml:space="preserve"> </v>
      </c>
    </row>
    <row r="180" spans="1:52" ht="19.899999999999999" customHeight="1">
      <c r="A180" s="54" t="s">
        <v>233</v>
      </c>
      <c r="B180" s="35" t="s">
        <v>111</v>
      </c>
      <c r="C180" s="36"/>
      <c r="D180" s="36">
        <v>1</v>
      </c>
      <c r="E180" s="36">
        <v>1</v>
      </c>
      <c r="F180" s="36">
        <v>2</v>
      </c>
      <c r="G180" s="36">
        <v>3</v>
      </c>
      <c r="H180" s="36"/>
      <c r="I180" s="36">
        <v>8</v>
      </c>
      <c r="J180" s="37">
        <f>IF(SUM(C180:I180)=0,0,IF(SUM(C180:I180)&lt;15,"CHYBÍ",IF(SUM(C180:I180)&gt;15,"MOC",IF(SUM(C180:I180)=15,SUM(C180*10+D180*9+E180*8+F180*7+G180*6+H180*5)))))</f>
        <v>49</v>
      </c>
      <c r="K180" s="36"/>
      <c r="L180" s="36">
        <v>5</v>
      </c>
      <c r="M180" s="36">
        <v>1</v>
      </c>
      <c r="N180" s="36">
        <v>2</v>
      </c>
      <c r="O180" s="36">
        <v>1</v>
      </c>
      <c r="P180" s="36"/>
      <c r="Q180" s="36">
        <v>1</v>
      </c>
      <c r="R180" s="36">
        <v>2</v>
      </c>
      <c r="S180" s="36"/>
      <c r="T180" s="36"/>
      <c r="U180" s="36">
        <v>3</v>
      </c>
      <c r="V180" s="38">
        <f>IF(SUM(K180:U180)=0,0,IF(SUM(K180:U180)&lt;15,"CHYBÍ",IF(SUM(K180:U180)=15,SUM(K180*10+L180*9+M180*8+N180*7+O180*6+P180*5+Q180*4+R180*3+S180*2+T180*1,IF(SUM(K180:U180)&gt;15,"MOC")))))</f>
        <v>83</v>
      </c>
      <c r="W180" s="36">
        <v>46</v>
      </c>
      <c r="X180" s="39">
        <v>30.52</v>
      </c>
      <c r="Y180" s="40">
        <f>SUM(W180-X180)</f>
        <v>15.48</v>
      </c>
      <c r="Z180" s="70">
        <f>SUM(J180+V180+Y180)</f>
        <v>147.47999999999999</v>
      </c>
      <c r="AA180" s="57">
        <f>RANK(Z180,$Z$16:$Z$181)</f>
        <v>165</v>
      </c>
      <c r="AB180" s="22" t="str">
        <f>IF(AND(J180&gt;=146,J180&lt;=150),"M",IF(AND(J180&gt;=140,J180&lt;=145),"I.",IF(AND(J180&gt;=130,J180&lt;=139),"II.",IF(AND(J180&gt;=125,J180&lt;=133),"III."," "))))</f>
        <v xml:space="preserve"> </v>
      </c>
      <c r="AC180" s="23" t="str">
        <f>IF(AND(V180&gt;=137,V180&lt;=150),"M",IF(AND(V180&gt;=131,V180&lt;=136),"I.",IF(AND(V180&gt;=125,V180&lt;=130),"II.",IF(AND(V180&gt;=116,V180&lt;=124),"III."," "))))</f>
        <v xml:space="preserve"> </v>
      </c>
    </row>
    <row r="181" spans="1:52" ht="19.899999999999999" customHeight="1" thickBot="1">
      <c r="A181" s="56" t="s">
        <v>234</v>
      </c>
      <c r="B181" s="47" t="s">
        <v>45</v>
      </c>
      <c r="C181" s="48"/>
      <c r="D181" s="48">
        <v>2</v>
      </c>
      <c r="E181" s="48">
        <v>2</v>
      </c>
      <c r="F181" s="48">
        <v>2</v>
      </c>
      <c r="G181" s="48">
        <v>1</v>
      </c>
      <c r="H181" s="48"/>
      <c r="I181" s="48">
        <v>8</v>
      </c>
      <c r="J181" s="49">
        <f>IF(SUM(C181:I181)=0,0,IF(SUM(C181:I181)&lt;15,"CHYBÍ",IF(SUM(C181:I181)&gt;15,"MOC",IF(SUM(C181:I181)=15,SUM(C181*10+D181*9+E181*8+F181*7+G181*6+H181*5)))))</f>
        <v>54</v>
      </c>
      <c r="K181" s="48">
        <v>1</v>
      </c>
      <c r="L181" s="48">
        <v>1</v>
      </c>
      <c r="M181" s="48">
        <v>3</v>
      </c>
      <c r="N181" s="48">
        <v>1</v>
      </c>
      <c r="O181" s="48">
        <v>3</v>
      </c>
      <c r="P181" s="48">
        <v>1</v>
      </c>
      <c r="Q181" s="48"/>
      <c r="R181" s="48"/>
      <c r="S181" s="48">
        <v>2</v>
      </c>
      <c r="T181" s="48"/>
      <c r="U181" s="48">
        <v>3</v>
      </c>
      <c r="V181" s="50">
        <f>IF(SUM(K181:U181)=0,0,IF(SUM(K181:U181)&lt;15,"CHYBÍ",IF(SUM(K181:U181)=15,SUM(K181*10+L181*9+M181*8+N181*7+O181*6+P181*5+Q181*4+R181*3+S181*2+T181*1,IF(SUM(K181:U181)&gt;15,"MOC")))))</f>
        <v>77</v>
      </c>
      <c r="W181" s="48">
        <v>31</v>
      </c>
      <c r="X181" s="51">
        <v>19.8</v>
      </c>
      <c r="Y181" s="52">
        <f>SUM(W181-X181)</f>
        <v>11.2</v>
      </c>
      <c r="Z181" s="72">
        <f>SUM(J181+V181+Y181)</f>
        <v>142.19999999999999</v>
      </c>
      <c r="AA181" s="58">
        <f>RANK(Z181,$Z$16:$Z$181)</f>
        <v>166</v>
      </c>
      <c r="AB181" s="24" t="str">
        <f>IF(AND(J181&gt;=146,J181&lt;=150),"M",IF(AND(J181&gt;=140,J181&lt;=145),"I.",IF(AND(J181&gt;=130,J181&lt;=139),"II.",IF(AND(J181&gt;=125,J181&lt;=133),"III."," "))))</f>
        <v xml:space="preserve"> </v>
      </c>
      <c r="AC181" s="25" t="str">
        <f>IF(AND(V181&gt;=137,V181&lt;=150),"M",IF(AND(V181&gt;=131,V181&lt;=136),"I.",IF(AND(V181&gt;=125,V181&lt;=130),"II.",IF(AND(V181&gt;=116,V181&lt;=124),"III."," "))))</f>
        <v xml:space="preserve"> </v>
      </c>
    </row>
    <row r="182" spans="1:52" ht="18" customHeight="1"/>
    <row r="183" spans="1:52" ht="18.600000000000001" customHeight="1">
      <c r="A183" s="59" t="s">
        <v>235</v>
      </c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103" t="s">
        <v>236</v>
      </c>
      <c r="W183" s="103"/>
      <c r="X183" s="103"/>
      <c r="Y183" s="9"/>
      <c r="Z183" s="9"/>
      <c r="AA183" s="9"/>
      <c r="AB183" s="9"/>
    </row>
    <row r="184" spans="1:52">
      <c r="A184" s="26">
        <v>18</v>
      </c>
      <c r="B184" s="9" t="s">
        <v>237</v>
      </c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9" t="s">
        <v>238</v>
      </c>
      <c r="Z184" s="9"/>
      <c r="AA184" s="9"/>
      <c r="AB184" s="9"/>
    </row>
    <row r="185" spans="1:52">
      <c r="A185" s="27">
        <v>19</v>
      </c>
      <c r="B185" s="8" t="s">
        <v>239</v>
      </c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9" t="s">
        <v>240</v>
      </c>
      <c r="Z185" s="9"/>
      <c r="AA185" s="9"/>
      <c r="AB185" s="9"/>
    </row>
    <row r="186" spans="1:52">
      <c r="A186" s="27">
        <v>20</v>
      </c>
      <c r="B186" s="8" t="s">
        <v>241</v>
      </c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9" t="s">
        <v>242</v>
      </c>
      <c r="Z186" s="9"/>
      <c r="AA186" s="9"/>
      <c r="AB186" s="9"/>
    </row>
    <row r="187" spans="1:52">
      <c r="A187" s="27">
        <v>21</v>
      </c>
      <c r="B187" s="8" t="s">
        <v>243</v>
      </c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9" t="s">
        <v>244</v>
      </c>
      <c r="Z187" s="9"/>
      <c r="AA187" s="9"/>
      <c r="AB187" s="9"/>
    </row>
    <row r="188" spans="1:52">
      <c r="A188" s="27">
        <v>22</v>
      </c>
      <c r="B188" s="8" t="s">
        <v>245</v>
      </c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65" t="s">
        <v>246</v>
      </c>
      <c r="Z188" s="65"/>
      <c r="AA188" s="65"/>
      <c r="AB188" s="65"/>
      <c r="AC188" s="65"/>
      <c r="AD188" s="65"/>
      <c r="AE188" s="65"/>
      <c r="AF188" s="65"/>
      <c r="AG188" s="65"/>
      <c r="AH188" s="65"/>
      <c r="AI188" s="65"/>
      <c r="AJ188" s="65"/>
      <c r="AK188" s="65"/>
      <c r="AL188" s="65"/>
      <c r="AM188" s="65"/>
      <c r="AN188" s="65"/>
      <c r="AO188" s="65"/>
      <c r="AP188" s="65"/>
      <c r="AQ188" s="65"/>
      <c r="AR188" s="65"/>
      <c r="AS188" s="65"/>
      <c r="AT188" s="65"/>
      <c r="AU188" s="65"/>
      <c r="AV188" s="65"/>
      <c r="AW188" s="65"/>
      <c r="AX188" s="65"/>
      <c r="AY188" s="65"/>
      <c r="AZ188" s="65"/>
    </row>
    <row r="189" spans="1:52">
      <c r="A189" s="27">
        <v>23</v>
      </c>
      <c r="B189" s="8" t="s">
        <v>247</v>
      </c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9" t="s">
        <v>248</v>
      </c>
      <c r="Z189" s="9"/>
      <c r="AA189" s="9"/>
      <c r="AB189" s="9"/>
    </row>
    <row r="190" spans="1:52">
      <c r="A190" s="27">
        <v>24</v>
      </c>
      <c r="B190" s="8" t="s">
        <v>249</v>
      </c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9" t="s">
        <v>250</v>
      </c>
      <c r="Z190" s="9"/>
      <c r="AA190" s="9"/>
      <c r="AB190" s="9"/>
    </row>
    <row r="191" spans="1:5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9"/>
      <c r="Z191" s="9"/>
      <c r="AA191" s="9"/>
      <c r="AB191" s="9"/>
    </row>
    <row r="193" spans="1:29" ht="13.9">
      <c r="A193" s="10" t="s">
        <v>251</v>
      </c>
      <c r="B193"/>
    </row>
    <row r="194" spans="1:29" s="28" customFormat="1" ht="18" customHeight="1">
      <c r="A194" s="60" t="s">
        <v>252</v>
      </c>
      <c r="B194" s="100" t="s">
        <v>253</v>
      </c>
      <c r="C194" s="100"/>
      <c r="D194" s="100"/>
      <c r="E194" s="100"/>
      <c r="F194" s="100"/>
      <c r="G194" s="100"/>
      <c r="H194" s="100"/>
      <c r="I194" s="100"/>
      <c r="J194" s="100"/>
      <c r="K194" s="100"/>
      <c r="L194" s="100"/>
      <c r="M194" s="100"/>
      <c r="N194" s="100"/>
      <c r="O194" s="100"/>
      <c r="P194" s="100"/>
      <c r="Q194" s="100"/>
      <c r="R194" s="100"/>
      <c r="S194" s="100"/>
      <c r="T194" s="100"/>
      <c r="U194" s="100"/>
      <c r="V194" s="100"/>
      <c r="W194" s="100"/>
      <c r="X194" s="100"/>
      <c r="Y194" s="100"/>
      <c r="Z194" s="100"/>
      <c r="AA194" s="100"/>
    </row>
    <row r="195" spans="1:29" s="28" customFormat="1" ht="18" customHeight="1">
      <c r="A195" s="60" t="s">
        <v>254</v>
      </c>
      <c r="B195" s="100" t="s">
        <v>255</v>
      </c>
      <c r="C195" s="100"/>
      <c r="D195" s="100"/>
      <c r="E195" s="100"/>
      <c r="F195" s="100"/>
      <c r="G195" s="100"/>
      <c r="H195" s="100"/>
      <c r="I195" s="100"/>
      <c r="J195" s="100"/>
      <c r="K195" s="100"/>
      <c r="L195" s="100"/>
      <c r="M195" s="100"/>
      <c r="N195" s="100"/>
      <c r="O195" s="100"/>
      <c r="P195" s="100"/>
      <c r="Q195" s="100"/>
      <c r="R195" s="100"/>
      <c r="S195" s="100"/>
      <c r="T195" s="100"/>
      <c r="U195" s="100"/>
      <c r="V195" s="100"/>
      <c r="W195" s="100"/>
      <c r="X195" s="100"/>
      <c r="Y195" s="100"/>
      <c r="Z195" s="100"/>
      <c r="AA195" s="100"/>
    </row>
    <row r="196" spans="1:29" s="28" customFormat="1" ht="18" customHeight="1">
      <c r="A196" s="60" t="s">
        <v>256</v>
      </c>
      <c r="B196" s="100" t="s">
        <v>257</v>
      </c>
      <c r="C196" s="100"/>
      <c r="D196" s="100"/>
      <c r="E196" s="100"/>
      <c r="F196" s="100"/>
      <c r="G196" s="100"/>
      <c r="H196" s="100"/>
      <c r="I196" s="100"/>
      <c r="J196" s="100"/>
      <c r="K196" s="100"/>
      <c r="L196" s="100"/>
      <c r="M196" s="100"/>
      <c r="N196" s="100"/>
      <c r="O196" s="100"/>
      <c r="P196" s="100"/>
      <c r="Q196" s="100"/>
      <c r="R196" s="100"/>
      <c r="S196" s="100"/>
      <c r="T196" s="100"/>
      <c r="U196" s="100"/>
      <c r="V196" s="100"/>
      <c r="W196" s="100"/>
      <c r="X196" s="100"/>
      <c r="Y196" s="100"/>
      <c r="Z196" s="100"/>
      <c r="AA196" s="100"/>
    </row>
    <row r="197" spans="1:29" s="28" customFormat="1" ht="18" customHeight="1">
      <c r="A197" s="60" t="s">
        <v>258</v>
      </c>
      <c r="B197" s="100" t="s">
        <v>259</v>
      </c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0"/>
      <c r="U197" s="100"/>
      <c r="V197" s="100"/>
      <c r="W197" s="100"/>
      <c r="X197" s="100"/>
      <c r="Y197" s="100"/>
      <c r="Z197" s="100"/>
      <c r="AA197" s="100"/>
    </row>
    <row r="198" spans="1:29" s="28" customFormat="1" ht="18" customHeight="1">
      <c r="A198" s="60" t="s">
        <v>260</v>
      </c>
      <c r="B198" s="100" t="s">
        <v>261</v>
      </c>
      <c r="C198" s="100"/>
      <c r="D198" s="100"/>
      <c r="E198" s="100"/>
      <c r="F198" s="100"/>
      <c r="G198" s="100"/>
      <c r="H198" s="100"/>
      <c r="I198" s="100"/>
      <c r="J198" s="100"/>
      <c r="K198" s="100"/>
      <c r="L198" s="100"/>
      <c r="M198" s="100"/>
      <c r="N198" s="100"/>
      <c r="O198" s="100"/>
      <c r="P198" s="100"/>
      <c r="Q198" s="100"/>
      <c r="R198" s="100"/>
      <c r="S198" s="100"/>
      <c r="T198" s="100"/>
      <c r="U198" s="100"/>
      <c r="V198" s="100"/>
      <c r="W198" s="100"/>
      <c r="X198" s="100"/>
      <c r="Y198" s="100"/>
      <c r="Z198" s="100"/>
      <c r="AA198" s="100"/>
    </row>
    <row r="199" spans="1:29" s="28" customFormat="1" ht="18" customHeight="1">
      <c r="A199" s="60" t="s">
        <v>262</v>
      </c>
      <c r="B199" s="102" t="s">
        <v>263</v>
      </c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</row>
    <row r="200" spans="1:29" s="28" customFormat="1" ht="18" customHeight="1">
      <c r="A200" s="60" t="s">
        <v>264</v>
      </c>
      <c r="B200" s="100" t="s">
        <v>265</v>
      </c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</row>
    <row r="201" spans="1:29" s="28" customFormat="1" ht="18" customHeight="1">
      <c r="A201" s="60" t="s">
        <v>266</v>
      </c>
      <c r="B201" s="100" t="s">
        <v>267</v>
      </c>
      <c r="C201" s="100"/>
      <c r="D201" s="100"/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0"/>
      <c r="Q201" s="100"/>
      <c r="R201" s="100"/>
      <c r="S201" s="100"/>
      <c r="T201" s="100"/>
      <c r="U201" s="100"/>
      <c r="V201" s="100"/>
      <c r="W201" s="100"/>
      <c r="X201" s="100"/>
      <c r="Y201" s="100"/>
      <c r="Z201" s="100"/>
      <c r="AA201" s="100"/>
    </row>
    <row r="422" spans="1:2" ht="13.9">
      <c r="A422" s="2"/>
      <c r="B422" s="2"/>
    </row>
    <row r="423" spans="1:2" ht="13.9">
      <c r="A423" s="2"/>
      <c r="B423" s="2"/>
    </row>
    <row r="424" spans="1:2" ht="13.9">
      <c r="A424" s="2"/>
      <c r="B424" s="2"/>
    </row>
    <row r="425" spans="1:2" ht="13.9">
      <c r="A425" s="2"/>
      <c r="B425" s="2"/>
    </row>
    <row r="426" spans="1:2" ht="13.9">
      <c r="A426" s="2"/>
      <c r="B426" s="2"/>
    </row>
    <row r="427" spans="1:2" ht="13.9">
      <c r="A427" s="2"/>
      <c r="B427" s="2"/>
    </row>
    <row r="428" spans="1:2" ht="13.9">
      <c r="A428" s="2"/>
      <c r="B428" s="2"/>
    </row>
    <row r="429" spans="1:2" ht="13.9">
      <c r="A429" s="2"/>
      <c r="B429" s="2"/>
    </row>
    <row r="430" spans="1:2" ht="13.9">
      <c r="A430" s="2"/>
      <c r="B430" s="2"/>
    </row>
    <row r="431" spans="1:2" ht="13.9">
      <c r="A431" s="2"/>
      <c r="B431" s="2"/>
    </row>
    <row r="432" spans="1:2" ht="13.9">
      <c r="A432" s="2"/>
      <c r="B432" s="2"/>
    </row>
    <row r="433" spans="1:2" ht="13.9">
      <c r="A433" s="2"/>
      <c r="B433" s="2"/>
    </row>
    <row r="434" spans="1:2" ht="13.9">
      <c r="A434" s="2"/>
      <c r="B434" s="2"/>
    </row>
    <row r="435" spans="1:2" ht="13.9">
      <c r="A435" s="2"/>
      <c r="B435" s="2"/>
    </row>
    <row r="436" spans="1:2" ht="13.9">
      <c r="A436" s="2"/>
      <c r="B436" s="2"/>
    </row>
    <row r="437" spans="1:2" ht="13.9">
      <c r="A437" s="2"/>
      <c r="B437" s="2"/>
    </row>
    <row r="438" spans="1:2" ht="13.9">
      <c r="A438" s="2"/>
      <c r="B438" s="2"/>
    </row>
    <row r="439" spans="1:2" ht="13.9">
      <c r="A439" s="2"/>
      <c r="B439" s="2"/>
    </row>
    <row r="440" spans="1:2" ht="13.9">
      <c r="A440" s="2"/>
      <c r="B440" s="2"/>
    </row>
    <row r="441" spans="1:2" ht="13.9">
      <c r="A441" s="2"/>
      <c r="B441" s="2"/>
    </row>
    <row r="442" spans="1:2" ht="13.9">
      <c r="A442" s="2"/>
      <c r="B442" s="2"/>
    </row>
    <row r="443" spans="1:2" ht="13.9">
      <c r="A443" s="2"/>
      <c r="B443" s="2"/>
    </row>
    <row r="444" spans="1:2" ht="13.9">
      <c r="A444" s="2"/>
      <c r="B444" s="2"/>
    </row>
    <row r="445" spans="1:2" ht="13.9">
      <c r="A445" s="2"/>
      <c r="B445" s="2"/>
    </row>
    <row r="446" spans="1:2" ht="13.9">
      <c r="A446" s="2"/>
      <c r="B446" s="2"/>
    </row>
    <row r="447" spans="1:2" ht="13.9">
      <c r="A447" s="2"/>
      <c r="B447" s="2"/>
    </row>
    <row r="448" spans="1:2" ht="13.9">
      <c r="A448" s="2"/>
      <c r="B448" s="2"/>
    </row>
    <row r="449" spans="1:2" ht="13.9">
      <c r="A449" s="2"/>
      <c r="B449" s="2"/>
    </row>
    <row r="450" spans="1:2" ht="13.9">
      <c r="A450" s="2"/>
      <c r="B450" s="2"/>
    </row>
    <row r="451" spans="1:2" ht="13.9">
      <c r="A451" s="2"/>
      <c r="B451" s="2"/>
    </row>
    <row r="452" spans="1:2" ht="13.9">
      <c r="A452" s="2"/>
      <c r="B452" s="2"/>
    </row>
    <row r="453" spans="1:2" ht="13.9">
      <c r="A453" s="2"/>
      <c r="B453" s="2"/>
    </row>
    <row r="454" spans="1:2" ht="13.9">
      <c r="A454" s="2"/>
      <c r="B454" s="2"/>
    </row>
    <row r="455" spans="1:2" ht="13.9">
      <c r="A455" s="2"/>
      <c r="B455" s="2"/>
    </row>
    <row r="456" spans="1:2" ht="13.9">
      <c r="A456" s="2"/>
      <c r="B456" s="2"/>
    </row>
  </sheetData>
  <sortState xmlns:xlrd2="http://schemas.microsoft.com/office/spreadsheetml/2017/richdata2" ref="A16:AC181">
    <sortCondition ref="AA16:AA181"/>
  </sortState>
  <mergeCells count="28">
    <mergeCell ref="B198:AA198"/>
    <mergeCell ref="B200:AA200"/>
    <mergeCell ref="B201:AA201"/>
    <mergeCell ref="K14:V14"/>
    <mergeCell ref="B199:AC199"/>
    <mergeCell ref="V183:X183"/>
    <mergeCell ref="B194:AA194"/>
    <mergeCell ref="B195:AA195"/>
    <mergeCell ref="B196:AA196"/>
    <mergeCell ref="B197:AA197"/>
    <mergeCell ref="B13:AC13"/>
    <mergeCell ref="B7:AC7"/>
    <mergeCell ref="B5:AC5"/>
    <mergeCell ref="A1:AC1"/>
    <mergeCell ref="B2:AC2"/>
    <mergeCell ref="B3:AC3"/>
    <mergeCell ref="B4:AC4"/>
    <mergeCell ref="B12:AC12"/>
    <mergeCell ref="B8:AC8"/>
    <mergeCell ref="B9:AC9"/>
    <mergeCell ref="B10:AC10"/>
    <mergeCell ref="B11:AC11"/>
    <mergeCell ref="B6:AC6"/>
    <mergeCell ref="A14:A15"/>
    <mergeCell ref="Z14:AA14"/>
    <mergeCell ref="W14:Y14"/>
    <mergeCell ref="C14:J14"/>
    <mergeCell ref="B14:B15"/>
  </mergeCells>
  <phoneticPr fontId="0" type="noConversion"/>
  <conditionalFormatting sqref="B16:B181">
    <cfRule type="containsText" dxfId="0" priority="1" operator="containsText" text="host">
      <formula>NOT(ISERROR(SEARCH("host",B16)))</formula>
    </cfRule>
  </conditionalFormatting>
  <pageMargins left="0.39370078740157483" right="0.27559055118110237" top="0.35433070866141736" bottom="0.47244094488188981" header="0.19685039370078741" footer="0.51181102362204722"/>
  <pageSetup paperSize="9" scale="52" fitToHeight="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60" workbookViewId="0"/>
  </sheetViews>
  <sheetFormatPr defaultRowHeight="13.15"/>
  <sheetData/>
  <phoneticPr fontId="8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TSL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Ludek</dc:creator>
  <cp:keywords/>
  <dc:description/>
  <cp:lastModifiedBy>Oblast 13</cp:lastModifiedBy>
  <cp:revision/>
  <dcterms:created xsi:type="dcterms:W3CDTF">2003-05-05T11:08:53Z</dcterms:created>
  <dcterms:modified xsi:type="dcterms:W3CDTF">2026-05-03T18:56:48Z</dcterms:modified>
  <cp:category/>
  <cp:contentStatus/>
</cp:coreProperties>
</file>