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ýsledovka" sheetId="1" r:id="rId1"/>
    <sheet name="KV" sheetId="2" r:id="rId2"/>
    <sheet name="MF" sheetId="3" r:id="rId3"/>
    <sheet name="PM" sheetId="4" r:id="rId4"/>
  </sheets>
  <definedNames/>
  <calcPr fullCalcOnLoad="1"/>
</workbook>
</file>

<file path=xl/sharedStrings.xml><?xml version="1.0" encoding="utf-8"?>
<sst xmlns="http://schemas.openxmlformats.org/spreadsheetml/2006/main" count="188" uniqueCount="61">
  <si>
    <t>Místo konání:</t>
  </si>
  <si>
    <t>Střelnice Hodkovice nad Mohelkou</t>
  </si>
  <si>
    <t>Datum konání:</t>
  </si>
  <si>
    <t>VÝSLEDOVKA</t>
  </si>
  <si>
    <t>Pistole</t>
  </si>
  <si>
    <t>Pořadí</t>
  </si>
  <si>
    <t>St č.</t>
  </si>
  <si>
    <t>Jméno</t>
  </si>
  <si>
    <t>Celkem</t>
  </si>
  <si>
    <t>Křemílek a Vochomůrka</t>
  </si>
  <si>
    <t>Maxipes Fík</t>
  </si>
  <si>
    <t>Pohádkový Mix</t>
  </si>
  <si>
    <t>Revolver</t>
  </si>
  <si>
    <t>PCC</t>
  </si>
  <si>
    <t>Ředitel: Peklák Dalibor</t>
  </si>
  <si>
    <t>Správce střelnice: Peklák Dalibor</t>
  </si>
  <si>
    <t>rozhodčí:</t>
  </si>
  <si>
    <t>Hlavní rozhodčí: Švitorka L.</t>
  </si>
  <si>
    <t>Inspektor zbraní:Švitorka L.</t>
  </si>
  <si>
    <t>Kov</t>
  </si>
  <si>
    <t>Zásahy</t>
  </si>
  <si>
    <t>Body</t>
  </si>
  <si>
    <t>čas</t>
  </si>
  <si>
    <t>penalizace</t>
  </si>
  <si>
    <t>celkem</t>
  </si>
  <si>
    <t>s minusem</t>
  </si>
  <si>
    <t>body</t>
  </si>
  <si>
    <t>kov</t>
  </si>
  <si>
    <t>Kuželky</t>
  </si>
  <si>
    <t>kuželky</t>
  </si>
  <si>
    <t>Pohádkový mix</t>
  </si>
  <si>
    <t>Svatomartinská husa 2023</t>
  </si>
  <si>
    <t>Vaňátko Petr</t>
  </si>
  <si>
    <t>Votroubek Rostislav</t>
  </si>
  <si>
    <t>Pekláková Jaroslava</t>
  </si>
  <si>
    <t>Peklák Dalibor</t>
  </si>
  <si>
    <t>Müller Martin</t>
  </si>
  <si>
    <t>Vnouček Miloš</t>
  </si>
  <si>
    <t>Herber Jan</t>
  </si>
  <si>
    <t>Lanc Milan</t>
  </si>
  <si>
    <t>Mikule Roman</t>
  </si>
  <si>
    <t>Ryzák Tomáš</t>
  </si>
  <si>
    <t>Filip Stanislav</t>
  </si>
  <si>
    <t>Sýkora Kamil</t>
  </si>
  <si>
    <t>Škaloud Martin</t>
  </si>
  <si>
    <t>Švitorka Ladislav, Bc.</t>
  </si>
  <si>
    <t>Bukvic Luboš</t>
  </si>
  <si>
    <t>Hanzlík Miroslav, Ing.</t>
  </si>
  <si>
    <t>Pulíček Leoš</t>
  </si>
  <si>
    <t>Brotz Tomáš, Ing.</t>
  </si>
  <si>
    <t>Lank Lukáš</t>
  </si>
  <si>
    <t>Novotný Petr</t>
  </si>
  <si>
    <t>Votroubková Jana</t>
  </si>
  <si>
    <t>Vališ Milan</t>
  </si>
  <si>
    <t>Chadima Lukáš</t>
  </si>
  <si>
    <t>zástěna</t>
  </si>
  <si>
    <t>nepřebil</t>
  </si>
  <si>
    <t>PHK:Votroubková Jana</t>
  </si>
  <si>
    <t>kuž</t>
  </si>
  <si>
    <t>Votroubek R., Brotz T.,Pekláková J.</t>
  </si>
  <si>
    <t>Závod ukončen v 15:00.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</si>
</sst>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6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31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6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49">
      <selection activeCell="C59" sqref="C59"/>
    </sheetView>
  </sheetViews>
  <sheetFormatPr defaultColWidth="9.140625" defaultRowHeight="15"/>
  <cols>
    <col min="3" max="3" width="23.7109375" style="0" customWidth="1"/>
    <col min="4" max="4" width="12.140625" style="0" customWidth="1"/>
    <col min="6" max="6" width="10.421875" style="0" customWidth="1"/>
  </cols>
  <sheetData>
    <row r="1" spans="1:7" ht="15">
      <c r="A1" s="3" t="s">
        <v>31</v>
      </c>
      <c r="B1" s="3"/>
      <c r="C1" s="3"/>
      <c r="D1" s="2"/>
      <c r="E1" s="2"/>
      <c r="F1" s="2"/>
      <c r="G1" s="2"/>
    </row>
    <row r="2" spans="1:7" ht="15">
      <c r="A2" s="4" t="s">
        <v>0</v>
      </c>
      <c r="B2" s="4"/>
      <c r="C2" s="4" t="s">
        <v>1</v>
      </c>
      <c r="D2" s="2"/>
      <c r="E2" s="2"/>
      <c r="F2" s="2"/>
      <c r="G2" s="2"/>
    </row>
    <row r="3" spans="1:7" ht="15">
      <c r="A3" s="4" t="s">
        <v>2</v>
      </c>
      <c r="B3" s="4"/>
      <c r="C3" s="5">
        <v>45241</v>
      </c>
      <c r="D3" s="2"/>
      <c r="E3" s="2"/>
      <c r="F3" s="2"/>
      <c r="G3" s="2"/>
    </row>
    <row r="5" spans="1:7" ht="15">
      <c r="A5" s="2" t="s">
        <v>3</v>
      </c>
      <c r="B5" s="2"/>
      <c r="C5" s="2"/>
      <c r="D5" s="2"/>
      <c r="E5" s="2"/>
      <c r="F5" s="2"/>
      <c r="G5" s="2"/>
    </row>
    <row r="6" spans="1:7" ht="15">
      <c r="A6" s="1" t="s">
        <v>4</v>
      </c>
      <c r="B6" s="2"/>
      <c r="C6" s="2"/>
      <c r="D6" s="2"/>
      <c r="E6" s="2"/>
      <c r="F6" s="2"/>
      <c r="G6" s="2"/>
    </row>
    <row r="7" spans="1:7" ht="30">
      <c r="A7" s="7" t="s">
        <v>5</v>
      </c>
      <c r="B7" s="8" t="s">
        <v>6</v>
      </c>
      <c r="C7" s="8" t="s">
        <v>7</v>
      </c>
      <c r="D7" s="10" t="s">
        <v>9</v>
      </c>
      <c r="E7" s="10" t="s">
        <v>10</v>
      </c>
      <c r="F7" s="10" t="s">
        <v>11</v>
      </c>
      <c r="G7" s="9" t="s">
        <v>8</v>
      </c>
    </row>
    <row r="8" spans="1:7" ht="15">
      <c r="A8" s="6">
        <v>1</v>
      </c>
      <c r="B8" s="6">
        <v>16</v>
      </c>
      <c r="C8" s="12" t="s">
        <v>48</v>
      </c>
      <c r="D8" s="57">
        <f>KV!Q23</f>
        <v>100.33</v>
      </c>
      <c r="E8" s="57">
        <f>MF!P23</f>
        <v>119.32</v>
      </c>
      <c r="F8" s="57">
        <f>PM!S23</f>
        <v>117.18</v>
      </c>
      <c r="G8" s="6">
        <f aca="true" t="shared" si="0" ref="G8:G29">D8+E8+F8</f>
        <v>336.83</v>
      </c>
    </row>
    <row r="9" spans="1:7" ht="15">
      <c r="A9" s="6">
        <v>2</v>
      </c>
      <c r="B9" s="6">
        <v>19</v>
      </c>
      <c r="C9" s="12" t="s">
        <v>51</v>
      </c>
      <c r="D9" s="57">
        <f>KV!Q26</f>
        <v>99.26</v>
      </c>
      <c r="E9" s="57">
        <f>MF!P26</f>
        <v>116.56</v>
      </c>
      <c r="F9" s="57">
        <f>PM!S26</f>
        <v>107.23</v>
      </c>
      <c r="G9" s="12">
        <f t="shared" si="0"/>
        <v>323.05</v>
      </c>
    </row>
    <row r="10" spans="1:7" ht="15">
      <c r="A10" s="6">
        <v>3</v>
      </c>
      <c r="B10" s="6">
        <v>11</v>
      </c>
      <c r="C10" s="12" t="s">
        <v>43</v>
      </c>
      <c r="D10" s="57">
        <f>KV!Q18</f>
        <v>93.27</v>
      </c>
      <c r="E10" s="57">
        <f>MF!P18</f>
        <v>108.32</v>
      </c>
      <c r="F10" s="57">
        <f>PM!S18</f>
        <v>114.27</v>
      </c>
      <c r="G10" s="12">
        <f t="shared" si="0"/>
        <v>315.85999999999996</v>
      </c>
    </row>
    <row r="11" spans="1:7" ht="15">
      <c r="A11" s="6">
        <v>4</v>
      </c>
      <c r="B11" s="6">
        <v>5</v>
      </c>
      <c r="C11" s="12" t="s">
        <v>36</v>
      </c>
      <c r="D11" s="57">
        <f>KV!Q12</f>
        <v>89.9</v>
      </c>
      <c r="E11" s="57">
        <f>MF!P12</f>
        <v>101.6</v>
      </c>
      <c r="F11" s="57">
        <f>PM!S12</f>
        <v>98.9</v>
      </c>
      <c r="G11" s="57">
        <f t="shared" si="0"/>
        <v>290.4</v>
      </c>
    </row>
    <row r="12" spans="1:7" ht="15">
      <c r="A12" s="6">
        <v>5</v>
      </c>
      <c r="B12" s="6">
        <v>12</v>
      </c>
      <c r="C12" s="12" t="s">
        <v>44</v>
      </c>
      <c r="D12" s="57">
        <f>KV!Q19</f>
        <v>88.41</v>
      </c>
      <c r="E12" s="57">
        <f>MF!P19</f>
        <v>86.09</v>
      </c>
      <c r="F12" s="57">
        <f>PM!S19</f>
        <v>99.91</v>
      </c>
      <c r="G12" s="12">
        <f t="shared" si="0"/>
        <v>274.40999999999997</v>
      </c>
    </row>
    <row r="13" spans="1:7" ht="15">
      <c r="A13" s="6">
        <v>6</v>
      </c>
      <c r="B13" s="6">
        <v>2</v>
      </c>
      <c r="C13" s="12" t="s">
        <v>33</v>
      </c>
      <c r="D13" s="57">
        <f>KV!Q9</f>
        <v>76.37</v>
      </c>
      <c r="E13" s="57">
        <f>MF!P9</f>
        <v>90.78999999999999</v>
      </c>
      <c r="F13" s="57">
        <f>PM!S9</f>
        <v>92.38</v>
      </c>
      <c r="G13" s="12">
        <f t="shared" si="0"/>
        <v>259.53999999999996</v>
      </c>
    </row>
    <row r="14" spans="1:7" ht="15">
      <c r="A14" s="6">
        <v>7</v>
      </c>
      <c r="B14" s="6">
        <v>8</v>
      </c>
      <c r="C14" s="12" t="s">
        <v>40</v>
      </c>
      <c r="D14" s="57">
        <f>KV!Q15</f>
        <v>81.77000000000001</v>
      </c>
      <c r="E14" s="57">
        <f>MF!P15</f>
        <v>89.15</v>
      </c>
      <c r="F14" s="57">
        <f>PM!S15</f>
        <v>85.1</v>
      </c>
      <c r="G14" s="12">
        <f t="shared" si="0"/>
        <v>256.02</v>
      </c>
    </row>
    <row r="15" spans="1:7" ht="15">
      <c r="A15" s="6">
        <v>8</v>
      </c>
      <c r="B15" s="6">
        <v>13</v>
      </c>
      <c r="C15" s="12" t="s">
        <v>45</v>
      </c>
      <c r="D15" s="57">
        <f>KV!Q20</f>
        <v>80.1</v>
      </c>
      <c r="E15" s="57">
        <f>MF!P20</f>
        <v>78.65</v>
      </c>
      <c r="F15" s="57">
        <f>PM!S20</f>
        <v>96.26</v>
      </c>
      <c r="G15" s="12">
        <f t="shared" si="0"/>
        <v>255.01</v>
      </c>
    </row>
    <row r="16" spans="1:7" ht="15">
      <c r="A16" s="6">
        <v>9</v>
      </c>
      <c r="B16" s="6">
        <v>15</v>
      </c>
      <c r="C16" s="12" t="s">
        <v>47</v>
      </c>
      <c r="D16" s="57">
        <f>KV!Q22</f>
        <v>80.11</v>
      </c>
      <c r="E16" s="57">
        <f>MF!P22</f>
        <v>90.21000000000001</v>
      </c>
      <c r="F16" s="57">
        <f>PM!S22</f>
        <v>83.48</v>
      </c>
      <c r="G16" s="57">
        <f t="shared" si="0"/>
        <v>253.8</v>
      </c>
    </row>
    <row r="17" spans="1:7" ht="15">
      <c r="A17" s="6">
        <v>10</v>
      </c>
      <c r="B17" s="6">
        <v>9</v>
      </c>
      <c r="C17" s="12" t="s">
        <v>41</v>
      </c>
      <c r="D17" s="57">
        <f>KV!Q16</f>
        <v>74.08</v>
      </c>
      <c r="E17" s="57">
        <f>MF!P16</f>
        <v>106.25</v>
      </c>
      <c r="F17" s="57">
        <f>PM!S16</f>
        <v>68.93</v>
      </c>
      <c r="G17" s="12">
        <f t="shared" si="0"/>
        <v>249.26</v>
      </c>
    </row>
    <row r="18" spans="1:7" ht="15">
      <c r="A18" s="6">
        <v>11</v>
      </c>
      <c r="B18" s="6">
        <v>7</v>
      </c>
      <c r="C18" s="12" t="s">
        <v>38</v>
      </c>
      <c r="D18" s="57">
        <f>KV!Q14</f>
        <v>91.85</v>
      </c>
      <c r="E18" s="57">
        <f>MF!P14</f>
        <v>85.46000000000001</v>
      </c>
      <c r="F18" s="57">
        <f>PM!S14</f>
        <v>65.21000000000001</v>
      </c>
      <c r="G18" s="12">
        <f t="shared" si="0"/>
        <v>242.52</v>
      </c>
    </row>
    <row r="19" spans="1:7" ht="15">
      <c r="A19" s="6">
        <v>12</v>
      </c>
      <c r="B19" s="6">
        <v>21</v>
      </c>
      <c r="C19" s="12" t="s">
        <v>53</v>
      </c>
      <c r="D19" s="57">
        <f>KV!Q28</f>
        <v>71.64</v>
      </c>
      <c r="E19" s="57">
        <f>MF!P28</f>
        <v>82.89</v>
      </c>
      <c r="F19" s="57">
        <f>PM!S28</f>
        <v>80.9</v>
      </c>
      <c r="G19" s="12">
        <f t="shared" si="0"/>
        <v>235.43</v>
      </c>
    </row>
    <row r="20" spans="1:7" ht="15">
      <c r="A20" s="6">
        <v>13</v>
      </c>
      <c r="B20" s="6">
        <v>17</v>
      </c>
      <c r="C20" s="12" t="s">
        <v>49</v>
      </c>
      <c r="D20" s="57">
        <f>KV!Q24</f>
        <v>63.25</v>
      </c>
      <c r="E20" s="57">
        <f>MF!P24</f>
        <v>101.11</v>
      </c>
      <c r="F20" s="57">
        <f>PM!S24</f>
        <v>70.88</v>
      </c>
      <c r="G20" s="12">
        <f t="shared" si="0"/>
        <v>235.24</v>
      </c>
    </row>
    <row r="21" spans="1:7" ht="15">
      <c r="A21" s="6">
        <v>14</v>
      </c>
      <c r="B21" s="6">
        <v>20</v>
      </c>
      <c r="C21" s="12" t="s">
        <v>52</v>
      </c>
      <c r="D21" s="57">
        <f>KV!Q27</f>
        <v>65.06</v>
      </c>
      <c r="E21" s="57">
        <f>MF!P27</f>
        <v>86</v>
      </c>
      <c r="F21" s="57">
        <f>PM!S27</f>
        <v>74.45</v>
      </c>
      <c r="G21" s="12">
        <f t="shared" si="0"/>
        <v>225.51</v>
      </c>
    </row>
    <row r="22" spans="1:7" ht="15">
      <c r="A22" s="6">
        <v>15</v>
      </c>
      <c r="B22" s="6">
        <v>14</v>
      </c>
      <c r="C22" s="12" t="s">
        <v>46</v>
      </c>
      <c r="D22" s="57">
        <f>KV!Q21</f>
        <v>51.04</v>
      </c>
      <c r="E22" s="57">
        <f>MF!P21</f>
        <v>81.27000000000001</v>
      </c>
      <c r="F22" s="57">
        <f>PM!S21</f>
        <v>90</v>
      </c>
      <c r="G22" s="12">
        <f t="shared" si="0"/>
        <v>222.31</v>
      </c>
    </row>
    <row r="23" spans="1:7" ht="15">
      <c r="A23" s="6">
        <v>16</v>
      </c>
      <c r="B23" s="6">
        <v>3</v>
      </c>
      <c r="C23" s="12" t="s">
        <v>34</v>
      </c>
      <c r="D23" s="57">
        <f>KV!Q10</f>
        <v>56.78</v>
      </c>
      <c r="E23" s="57">
        <f>MF!P10</f>
        <v>92.63</v>
      </c>
      <c r="F23" s="57">
        <f>PM!S10</f>
        <v>69.21000000000001</v>
      </c>
      <c r="G23" s="12">
        <f t="shared" si="0"/>
        <v>218.62</v>
      </c>
    </row>
    <row r="24" spans="1:7" ht="15">
      <c r="A24" s="6">
        <v>17</v>
      </c>
      <c r="B24" s="6">
        <v>6</v>
      </c>
      <c r="C24" s="12" t="s">
        <v>37</v>
      </c>
      <c r="D24" s="57">
        <f>KV!Q13</f>
        <v>48.82</v>
      </c>
      <c r="E24" s="57">
        <f>MF!P13</f>
        <v>82</v>
      </c>
      <c r="F24" s="57">
        <f>PM!S13</f>
        <v>84.24</v>
      </c>
      <c r="G24" s="12">
        <f t="shared" si="0"/>
        <v>215.06</v>
      </c>
    </row>
    <row r="25" spans="1:7" ht="15">
      <c r="A25" s="6">
        <v>18</v>
      </c>
      <c r="B25" s="6">
        <v>18</v>
      </c>
      <c r="C25" s="12" t="s">
        <v>50</v>
      </c>
      <c r="D25" s="57">
        <f>KV!Q25</f>
        <v>46.4</v>
      </c>
      <c r="E25" s="57">
        <f>MF!P25</f>
        <v>77</v>
      </c>
      <c r="F25" s="57">
        <f>PM!S25</f>
        <v>77.84</v>
      </c>
      <c r="G25" s="12">
        <f t="shared" si="0"/>
        <v>201.24</v>
      </c>
    </row>
    <row r="26" spans="1:7" ht="15">
      <c r="A26" s="6">
        <v>19</v>
      </c>
      <c r="B26" s="6">
        <v>10</v>
      </c>
      <c r="C26" s="12" t="s">
        <v>42</v>
      </c>
      <c r="D26" s="57">
        <f>KV!Q17</f>
        <v>0</v>
      </c>
      <c r="E26" s="57">
        <f>MF!P17</f>
        <v>105.03999999999999</v>
      </c>
      <c r="F26" s="57">
        <f>PM!S17</f>
        <v>89.21000000000001</v>
      </c>
      <c r="G26" s="12">
        <f t="shared" si="0"/>
        <v>194.25</v>
      </c>
    </row>
    <row r="27" spans="1:7" ht="15">
      <c r="A27" s="6">
        <v>20</v>
      </c>
      <c r="B27" s="6">
        <v>4</v>
      </c>
      <c r="C27" s="12" t="s">
        <v>39</v>
      </c>
      <c r="D27" s="57">
        <f>KV!Q11</f>
        <v>46.32</v>
      </c>
      <c r="E27" s="57">
        <f>MF!P11</f>
        <v>74.16</v>
      </c>
      <c r="F27" s="57">
        <f>PM!S11</f>
        <v>68.49</v>
      </c>
      <c r="G27" s="12">
        <f t="shared" si="0"/>
        <v>188.96999999999997</v>
      </c>
    </row>
    <row r="28" spans="1:7" ht="15">
      <c r="A28" s="6">
        <v>21</v>
      </c>
      <c r="B28" s="6">
        <v>22</v>
      </c>
      <c r="C28" s="12" t="s">
        <v>54</v>
      </c>
      <c r="D28" s="57">
        <f>KV!Q29</f>
        <v>44.989999999999995</v>
      </c>
      <c r="E28" s="57">
        <f>MF!P29</f>
        <v>80.62</v>
      </c>
      <c r="F28" s="57">
        <f>PM!S29</f>
        <v>49.19</v>
      </c>
      <c r="G28" s="57">
        <f t="shared" si="0"/>
        <v>174.8</v>
      </c>
    </row>
    <row r="29" spans="1:7" ht="15">
      <c r="A29" s="61">
        <v>22</v>
      </c>
      <c r="B29" s="61">
        <v>1</v>
      </c>
      <c r="C29" s="61" t="s">
        <v>32</v>
      </c>
      <c r="D29" s="66">
        <f>KV!Q8</f>
        <v>33.95</v>
      </c>
      <c r="E29" s="66">
        <f>MF!P8</f>
        <v>53.49</v>
      </c>
      <c r="F29" s="66">
        <f>PM!S8</f>
        <v>29.42</v>
      </c>
      <c r="G29" s="61">
        <f t="shared" si="0"/>
        <v>116.86</v>
      </c>
    </row>
    <row r="30" spans="1:7" ht="15">
      <c r="A30" s="67"/>
      <c r="B30" s="67"/>
      <c r="C30" s="67"/>
      <c r="D30" s="67"/>
      <c r="E30" s="67"/>
      <c r="F30" s="67"/>
      <c r="G30" s="67"/>
    </row>
    <row r="32" ht="15">
      <c r="A32" s="1" t="s">
        <v>12</v>
      </c>
    </row>
    <row r="33" spans="1:7" ht="30">
      <c r="A33" s="7" t="s">
        <v>5</v>
      </c>
      <c r="B33" s="8" t="s">
        <v>6</v>
      </c>
      <c r="C33" s="8" t="s">
        <v>7</v>
      </c>
      <c r="D33" s="10" t="s">
        <v>9</v>
      </c>
      <c r="E33" s="10" t="s">
        <v>10</v>
      </c>
      <c r="F33" s="10" t="s">
        <v>11</v>
      </c>
      <c r="G33" s="9" t="s">
        <v>8</v>
      </c>
    </row>
    <row r="34" spans="1:7" ht="15">
      <c r="A34" s="6">
        <v>1</v>
      </c>
      <c r="B34" s="6">
        <v>2</v>
      </c>
      <c r="C34" s="12" t="s">
        <v>41</v>
      </c>
      <c r="D34" s="6">
        <f>KV!Q38</f>
        <v>96.22</v>
      </c>
      <c r="E34" s="6">
        <f>MF!P38</f>
        <v>115.35</v>
      </c>
      <c r="F34" s="6">
        <f>PM!S38</f>
        <v>92.88</v>
      </c>
      <c r="G34" s="6">
        <f aca="true" t="shared" si="1" ref="G34:G41">D34+E34+F34</f>
        <v>304.45</v>
      </c>
    </row>
    <row r="35" spans="1:7" ht="15">
      <c r="A35" s="6">
        <v>2</v>
      </c>
      <c r="B35" s="6">
        <v>8</v>
      </c>
      <c r="C35" s="12" t="s">
        <v>35</v>
      </c>
      <c r="D35" s="6">
        <f>KV!Q44</f>
        <v>89.59</v>
      </c>
      <c r="E35" s="6">
        <f>MF!P44</f>
        <v>95.35</v>
      </c>
      <c r="F35" s="6">
        <f>PM!S44</f>
        <v>78.2</v>
      </c>
      <c r="G35" s="12">
        <f t="shared" si="1"/>
        <v>263.14</v>
      </c>
    </row>
    <row r="36" spans="1:7" ht="15">
      <c r="A36" s="6">
        <v>3</v>
      </c>
      <c r="B36" s="6">
        <v>5</v>
      </c>
      <c r="C36" s="12" t="s">
        <v>43</v>
      </c>
      <c r="D36" s="6">
        <f>KV!Q41</f>
        <v>78.32</v>
      </c>
      <c r="E36" s="6">
        <f>MF!P41</f>
        <v>90.97999999999999</v>
      </c>
      <c r="F36" s="6">
        <f>PM!S41</f>
        <v>86.84</v>
      </c>
      <c r="G36" s="12">
        <f t="shared" si="1"/>
        <v>256.14</v>
      </c>
    </row>
    <row r="37" spans="1:7" ht="15">
      <c r="A37" s="6">
        <v>4</v>
      </c>
      <c r="B37" s="6">
        <v>7</v>
      </c>
      <c r="C37" s="12" t="s">
        <v>51</v>
      </c>
      <c r="D37" s="6">
        <f>KV!Q43</f>
        <v>54.03</v>
      </c>
      <c r="E37" s="6">
        <f>MF!P43</f>
        <v>81.94</v>
      </c>
      <c r="F37" s="6">
        <f>PM!S43</f>
        <v>86.43</v>
      </c>
      <c r="G37" s="12">
        <f t="shared" si="1"/>
        <v>222.4</v>
      </c>
    </row>
    <row r="38" spans="1:7" ht="15">
      <c r="A38" s="6">
        <v>5</v>
      </c>
      <c r="B38" s="6">
        <v>4</v>
      </c>
      <c r="C38" s="12" t="s">
        <v>42</v>
      </c>
      <c r="D38" s="6">
        <f>KV!Q40</f>
        <v>59.39</v>
      </c>
      <c r="E38" s="6">
        <f>MF!P40</f>
        <v>91.72</v>
      </c>
      <c r="F38" s="6">
        <f>PM!S40</f>
        <v>68.61</v>
      </c>
      <c r="G38" s="12">
        <f t="shared" si="1"/>
        <v>219.72000000000003</v>
      </c>
    </row>
    <row r="39" spans="1:7" ht="15">
      <c r="A39" s="6">
        <v>6</v>
      </c>
      <c r="B39" s="6">
        <v>3</v>
      </c>
      <c r="C39" s="12" t="s">
        <v>38</v>
      </c>
      <c r="D39" s="6">
        <f>KV!Q39</f>
        <v>55.53</v>
      </c>
      <c r="E39" s="6">
        <f>MF!P39</f>
        <v>84.72</v>
      </c>
      <c r="F39" s="6">
        <f>PM!S39</f>
        <v>78.4</v>
      </c>
      <c r="G39" s="12">
        <f t="shared" si="1"/>
        <v>218.65</v>
      </c>
    </row>
    <row r="40" spans="1:7" ht="15">
      <c r="A40" s="6">
        <v>7</v>
      </c>
      <c r="B40" s="6">
        <v>1</v>
      </c>
      <c r="C40" s="12" t="s">
        <v>34</v>
      </c>
      <c r="D40" s="6">
        <f>KV!Q37</f>
        <v>63.4</v>
      </c>
      <c r="E40" s="6">
        <f>MF!P37</f>
        <v>67.7</v>
      </c>
      <c r="F40" s="6">
        <f>PM!S37</f>
        <v>62.59</v>
      </c>
      <c r="G40" s="12">
        <f t="shared" si="1"/>
        <v>193.69</v>
      </c>
    </row>
    <row r="41" spans="1:7" ht="15">
      <c r="A41" s="61">
        <v>8</v>
      </c>
      <c r="B41" s="61">
        <v>6</v>
      </c>
      <c r="C41" s="61" t="s">
        <v>47</v>
      </c>
      <c r="D41" s="61">
        <f>KV!Q42</f>
        <v>53.91</v>
      </c>
      <c r="E41" s="61">
        <f>MF!P42</f>
        <v>31.43</v>
      </c>
      <c r="F41" s="61">
        <f>PM!S42</f>
        <v>40.88</v>
      </c>
      <c r="G41" s="61">
        <f t="shared" si="1"/>
        <v>126.22</v>
      </c>
    </row>
    <row r="42" spans="1:7" ht="15">
      <c r="A42" s="67"/>
      <c r="B42" s="67"/>
      <c r="C42" s="67"/>
      <c r="D42" s="67"/>
      <c r="E42" s="67"/>
      <c r="F42" s="67"/>
      <c r="G42" s="67"/>
    </row>
    <row r="43" ht="15">
      <c r="A43" s="2"/>
    </row>
    <row r="44" ht="15">
      <c r="A44" s="1" t="s">
        <v>13</v>
      </c>
    </row>
    <row r="45" spans="1:7" ht="30">
      <c r="A45" s="7" t="s">
        <v>5</v>
      </c>
      <c r="B45" s="8" t="s">
        <v>6</v>
      </c>
      <c r="C45" s="8" t="s">
        <v>7</v>
      </c>
      <c r="D45" s="10" t="s">
        <v>9</v>
      </c>
      <c r="E45" s="10" t="s">
        <v>10</v>
      </c>
      <c r="F45" s="10" t="s">
        <v>11</v>
      </c>
      <c r="G45" s="9" t="s">
        <v>8</v>
      </c>
    </row>
    <row r="46" spans="1:7" ht="15">
      <c r="A46" s="6">
        <v>1</v>
      </c>
      <c r="B46" s="6">
        <v>10</v>
      </c>
      <c r="C46" s="12" t="s">
        <v>43</v>
      </c>
      <c r="D46" s="6">
        <f>KV!Q62</f>
        <v>157.34</v>
      </c>
      <c r="E46" s="6">
        <f>MF!P62</f>
        <v>191.17000000000002</v>
      </c>
      <c r="F46" s="6">
        <f>PM!S62</f>
        <v>168.41</v>
      </c>
      <c r="G46" s="6">
        <f aca="true" t="shared" si="2" ref="G46:G56">D46+E46+F46</f>
        <v>516.92</v>
      </c>
    </row>
    <row r="47" spans="1:7" ht="15">
      <c r="A47" s="6">
        <v>2</v>
      </c>
      <c r="B47" s="6">
        <v>5</v>
      </c>
      <c r="C47" s="12" t="s">
        <v>42</v>
      </c>
      <c r="D47" s="6">
        <f>KV!Q57</f>
        <v>151.5</v>
      </c>
      <c r="E47" s="6">
        <f>MF!P57</f>
        <v>179.47</v>
      </c>
      <c r="F47" s="6">
        <f>PM!S57</f>
        <v>170.16</v>
      </c>
      <c r="G47" s="12">
        <f t="shared" si="2"/>
        <v>501.13</v>
      </c>
    </row>
    <row r="48" spans="1:7" ht="15">
      <c r="A48" s="6">
        <v>3</v>
      </c>
      <c r="B48" s="6">
        <v>6</v>
      </c>
      <c r="C48" s="12" t="s">
        <v>44</v>
      </c>
      <c r="D48" s="12">
        <f>KV!Q58</f>
        <v>160.3</v>
      </c>
      <c r="E48" s="6">
        <f>MF!P58</f>
        <v>182.99</v>
      </c>
      <c r="F48" s="6">
        <f>PM!S58</f>
        <v>148.89</v>
      </c>
      <c r="G48" s="12">
        <f t="shared" si="2"/>
        <v>492.18</v>
      </c>
    </row>
    <row r="49" spans="1:7" ht="15">
      <c r="A49" s="6">
        <v>4</v>
      </c>
      <c r="B49" s="6">
        <v>8</v>
      </c>
      <c r="C49" s="12" t="s">
        <v>51</v>
      </c>
      <c r="D49" s="6">
        <f>KV!Q60</f>
        <v>153.06</v>
      </c>
      <c r="E49" s="6">
        <f>MF!P60</f>
        <v>177.54</v>
      </c>
      <c r="F49" s="6">
        <f>PM!S60</f>
        <v>153.26</v>
      </c>
      <c r="G49" s="12">
        <f t="shared" si="2"/>
        <v>483.86</v>
      </c>
    </row>
    <row r="50" spans="1:7" ht="15">
      <c r="A50" s="6">
        <v>5</v>
      </c>
      <c r="B50" s="6">
        <v>4</v>
      </c>
      <c r="C50" s="12" t="s">
        <v>41</v>
      </c>
      <c r="D50" s="6">
        <f>KV!Q56</f>
        <v>147.32</v>
      </c>
      <c r="E50" s="6">
        <f>MF!P56</f>
        <v>183.76</v>
      </c>
      <c r="F50" s="6">
        <f>PM!S56</f>
        <v>145.14</v>
      </c>
      <c r="G50" s="12">
        <f t="shared" si="2"/>
        <v>476.21999999999997</v>
      </c>
    </row>
    <row r="51" spans="1:7" ht="15">
      <c r="A51" s="6">
        <v>6</v>
      </c>
      <c r="B51" s="6">
        <v>3</v>
      </c>
      <c r="C51" s="12" t="s">
        <v>35</v>
      </c>
      <c r="D51" s="6">
        <f>KV!Q55</f>
        <v>137.02</v>
      </c>
      <c r="E51" s="6">
        <f>MF!P55</f>
        <v>172.26</v>
      </c>
      <c r="F51" s="6">
        <f>PM!S55</f>
        <v>152.26</v>
      </c>
      <c r="G51" s="12">
        <f t="shared" si="2"/>
        <v>461.53999999999996</v>
      </c>
    </row>
    <row r="52" spans="1:7" ht="15">
      <c r="A52" s="6">
        <v>7</v>
      </c>
      <c r="B52" s="6">
        <v>9</v>
      </c>
      <c r="C52" s="12" t="s">
        <v>53</v>
      </c>
      <c r="D52" s="6">
        <f>KV!Q61</f>
        <v>138.11</v>
      </c>
      <c r="E52" s="6">
        <f>MF!P61</f>
        <v>182.31</v>
      </c>
      <c r="F52" s="6">
        <f>PM!S61</f>
        <v>138.29</v>
      </c>
      <c r="G52" s="12">
        <f t="shared" si="2"/>
        <v>458.71000000000004</v>
      </c>
    </row>
    <row r="53" spans="1:7" ht="15">
      <c r="A53" s="6">
        <v>8</v>
      </c>
      <c r="B53" s="6">
        <v>11</v>
      </c>
      <c r="C53" s="12" t="s">
        <v>54</v>
      </c>
      <c r="D53" s="6">
        <f>KV!Q63</f>
        <v>135.99</v>
      </c>
      <c r="E53" s="6">
        <f>MF!P63</f>
        <v>169.82999999999998</v>
      </c>
      <c r="F53" s="6">
        <f>PM!S63</f>
        <v>150.09</v>
      </c>
      <c r="G53" s="12">
        <f t="shared" si="2"/>
        <v>455.90999999999997</v>
      </c>
    </row>
    <row r="54" spans="1:7" ht="15">
      <c r="A54" s="6">
        <v>9</v>
      </c>
      <c r="B54" s="6">
        <v>2</v>
      </c>
      <c r="C54" s="12" t="s">
        <v>34</v>
      </c>
      <c r="D54" s="6">
        <f>KV!Q54</f>
        <v>123.25</v>
      </c>
      <c r="E54" s="6">
        <f>MF!P54</f>
        <v>155.84</v>
      </c>
      <c r="F54" s="6">
        <f>PM!S54</f>
        <v>152.2</v>
      </c>
      <c r="G54" s="12">
        <f t="shared" si="2"/>
        <v>431.29</v>
      </c>
    </row>
    <row r="55" spans="1:7" s="11" customFormat="1" ht="15">
      <c r="A55" s="12">
        <v>10</v>
      </c>
      <c r="B55" s="12">
        <v>7</v>
      </c>
      <c r="C55" s="12" t="s">
        <v>46</v>
      </c>
      <c r="D55" s="12">
        <f>KV!Q59</f>
        <v>127.86</v>
      </c>
      <c r="E55" s="12">
        <f>MF!P59</f>
        <v>152.48</v>
      </c>
      <c r="F55" s="12">
        <f>PM!S59</f>
        <v>135.36</v>
      </c>
      <c r="G55" s="12">
        <f t="shared" si="2"/>
        <v>415.7</v>
      </c>
    </row>
    <row r="56" spans="1:7" ht="15">
      <c r="A56" s="6">
        <v>11</v>
      </c>
      <c r="B56" s="6">
        <v>1</v>
      </c>
      <c r="C56" s="12" t="s">
        <v>33</v>
      </c>
      <c r="D56" s="6">
        <f>KV!Q53</f>
        <v>86.07</v>
      </c>
      <c r="E56" s="6">
        <f>MF!P53</f>
        <v>168.57999999999998</v>
      </c>
      <c r="F56" s="6">
        <f>PM!S53</f>
        <v>130.65</v>
      </c>
      <c r="G56" s="12">
        <f t="shared" si="2"/>
        <v>385.29999999999995</v>
      </c>
    </row>
    <row r="58" spans="1:8" ht="15">
      <c r="A58" s="18" t="s">
        <v>60</v>
      </c>
      <c r="B58" s="17"/>
      <c r="C58" s="17"/>
      <c r="D58" s="17"/>
      <c r="E58" s="17"/>
      <c r="F58" s="17"/>
      <c r="G58" s="17"/>
      <c r="H58" s="14"/>
    </row>
    <row r="59" spans="1:8" ht="15">
      <c r="A59" s="18"/>
      <c r="B59" s="17"/>
      <c r="C59" s="17"/>
      <c r="D59" s="17"/>
      <c r="E59" s="17"/>
      <c r="F59" s="17"/>
      <c r="G59" s="17"/>
      <c r="H59" s="14"/>
    </row>
    <row r="60" spans="1:8" ht="15">
      <c r="A60" s="17" t="s">
        <v>14</v>
      </c>
      <c r="B60" s="17"/>
      <c r="C60" s="17"/>
      <c r="D60" s="17"/>
      <c r="E60" s="17" t="s">
        <v>15</v>
      </c>
      <c r="F60" s="17"/>
      <c r="G60" s="17"/>
      <c r="H60" s="14"/>
    </row>
    <row r="61" spans="1:8" ht="15">
      <c r="A61" s="17" t="s">
        <v>17</v>
      </c>
      <c r="B61" s="17"/>
      <c r="C61" s="17"/>
      <c r="D61" s="17"/>
      <c r="E61" s="17" t="s">
        <v>18</v>
      </c>
      <c r="F61" s="17"/>
      <c r="G61" s="17"/>
      <c r="H61" s="14"/>
    </row>
    <row r="62" spans="1:8" ht="15">
      <c r="A62" s="19" t="s">
        <v>57</v>
      </c>
      <c r="B62" s="17"/>
      <c r="C62" s="17"/>
      <c r="D62" s="17"/>
      <c r="E62" s="17"/>
      <c r="F62" s="17"/>
      <c r="G62" s="17"/>
      <c r="H62" s="14"/>
    </row>
    <row r="63" spans="1:8" ht="15">
      <c r="A63" s="19" t="s">
        <v>16</v>
      </c>
      <c r="B63" s="17" t="s">
        <v>59</v>
      </c>
      <c r="C63" s="17"/>
      <c r="D63" s="17"/>
      <c r="E63" s="19"/>
      <c r="F63" s="19"/>
      <c r="G63" s="17"/>
      <c r="H63" s="14"/>
    </row>
  </sheetData>
  <sheetProtection/>
  <printOptions/>
  <pageMargins left="0.7" right="0.14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63"/>
  <sheetViews>
    <sheetView zoomScalePageLayoutView="0" workbookViewId="0" topLeftCell="A1">
      <selection activeCell="V55" sqref="V55"/>
    </sheetView>
  </sheetViews>
  <sheetFormatPr defaultColWidth="9.140625" defaultRowHeight="15"/>
  <cols>
    <col min="2" max="2" width="23.7109375" style="0" customWidth="1"/>
    <col min="4" max="10" width="4.7109375" style="0" customWidth="1"/>
    <col min="11" max="12" width="4.7109375" style="11" customWidth="1"/>
    <col min="13" max="13" width="4.7109375" style="0" customWidth="1"/>
    <col min="16" max="16" width="10.28125" style="0" customWidth="1"/>
  </cols>
  <sheetData>
    <row r="3" ht="15">
      <c r="A3" s="11" t="s">
        <v>9</v>
      </c>
    </row>
    <row r="6" spans="1:16" ht="15">
      <c r="A6" s="1" t="s">
        <v>4</v>
      </c>
      <c r="P6" s="16" t="s">
        <v>25</v>
      </c>
    </row>
    <row r="7" spans="1:17" ht="15.75" thickBot="1">
      <c r="A7" s="13" t="s">
        <v>6</v>
      </c>
      <c r="B7" s="13" t="s">
        <v>7</v>
      </c>
      <c r="C7" s="12" t="s">
        <v>19</v>
      </c>
      <c r="D7" s="87" t="s">
        <v>20</v>
      </c>
      <c r="E7" s="87"/>
      <c r="F7" s="87"/>
      <c r="G7" s="87"/>
      <c r="H7" s="87"/>
      <c r="I7" s="87"/>
      <c r="J7" s="87"/>
      <c r="K7" s="87"/>
      <c r="L7" s="87"/>
      <c r="M7" s="87"/>
      <c r="N7" s="12" t="s">
        <v>21</v>
      </c>
      <c r="O7" s="12" t="s">
        <v>22</v>
      </c>
      <c r="P7" s="15" t="s">
        <v>23</v>
      </c>
      <c r="Q7" s="15" t="s">
        <v>24</v>
      </c>
    </row>
    <row r="8" spans="1:18" ht="15">
      <c r="A8" s="12">
        <f>výsledovka!B29</f>
        <v>1</v>
      </c>
      <c r="B8" s="12" t="str">
        <f>výsledovka!C29</f>
        <v>Vaňátko Petr</v>
      </c>
      <c r="C8" s="23">
        <v>50</v>
      </c>
      <c r="D8" s="25">
        <v>6</v>
      </c>
      <c r="E8" s="26">
        <v>3</v>
      </c>
      <c r="F8" s="26">
        <v>0</v>
      </c>
      <c r="G8" s="27">
        <v>0</v>
      </c>
      <c r="H8" s="25">
        <v>6</v>
      </c>
      <c r="I8" s="26">
        <v>3</v>
      </c>
      <c r="J8" s="26">
        <v>10</v>
      </c>
      <c r="K8" s="27">
        <v>0</v>
      </c>
      <c r="L8" s="42"/>
      <c r="M8" s="43"/>
      <c r="N8" s="24">
        <f>SUM(C8:M8)</f>
        <v>78</v>
      </c>
      <c r="O8" s="12">
        <v>34.05</v>
      </c>
      <c r="P8" s="12">
        <v>-10</v>
      </c>
      <c r="Q8" s="12">
        <f>IF(N8-O8+P8&lt;=0,0,N8-O8+P8)</f>
        <v>33.95</v>
      </c>
      <c r="R8" s="11" t="s">
        <v>27</v>
      </c>
    </row>
    <row r="9" spans="1:17" ht="15">
      <c r="A9" s="12">
        <f>výsledovka!B13</f>
        <v>2</v>
      </c>
      <c r="B9" s="12" t="str">
        <f>výsledovka!C13</f>
        <v>Votroubek Rostislav</v>
      </c>
      <c r="C9" s="23">
        <v>60</v>
      </c>
      <c r="D9" s="28">
        <v>10</v>
      </c>
      <c r="E9" s="12">
        <v>6</v>
      </c>
      <c r="F9" s="12">
        <v>6</v>
      </c>
      <c r="G9" s="29">
        <v>0</v>
      </c>
      <c r="H9" s="28">
        <v>10</v>
      </c>
      <c r="I9" s="12">
        <v>6</v>
      </c>
      <c r="J9" s="12">
        <v>6</v>
      </c>
      <c r="K9" s="29">
        <v>0</v>
      </c>
      <c r="L9" s="44"/>
      <c r="M9" s="45"/>
      <c r="N9" s="24">
        <f aca="true" t="shared" si="0" ref="N9:N29">SUM(C9:M9)</f>
        <v>104</v>
      </c>
      <c r="O9" s="12">
        <v>27.63</v>
      </c>
      <c r="P9" s="12"/>
      <c r="Q9" s="12">
        <f aca="true" t="shared" si="1" ref="Q9:Q29">IF(N9-O9+P9&lt;=0,0,N9-O9+P9)</f>
        <v>76.37</v>
      </c>
    </row>
    <row r="10" spans="1:18" ht="15">
      <c r="A10" s="12">
        <f>výsledovka!B23</f>
        <v>3</v>
      </c>
      <c r="B10" s="12" t="str">
        <f>výsledovka!C23</f>
        <v>Pekláková Jaroslava</v>
      </c>
      <c r="C10" s="23">
        <v>60</v>
      </c>
      <c r="D10" s="28">
        <v>6</v>
      </c>
      <c r="E10" s="12">
        <v>6</v>
      </c>
      <c r="F10" s="12">
        <v>3</v>
      </c>
      <c r="G10" s="29">
        <v>0</v>
      </c>
      <c r="H10" s="28">
        <v>10</v>
      </c>
      <c r="I10" s="12">
        <v>6</v>
      </c>
      <c r="J10" s="12">
        <v>6</v>
      </c>
      <c r="K10" s="29">
        <v>6</v>
      </c>
      <c r="L10" s="44"/>
      <c r="M10" s="45"/>
      <c r="N10" s="24">
        <f t="shared" si="0"/>
        <v>103</v>
      </c>
      <c r="O10" s="12">
        <v>36.22</v>
      </c>
      <c r="P10" s="12">
        <v>-10</v>
      </c>
      <c r="Q10" s="12">
        <f t="shared" si="1"/>
        <v>56.78</v>
      </c>
      <c r="R10" s="11" t="s">
        <v>55</v>
      </c>
    </row>
    <row r="11" spans="1:17" ht="15">
      <c r="A11" s="12">
        <f>výsledovka!B27</f>
        <v>4</v>
      </c>
      <c r="B11" s="12" t="str">
        <f>výsledovka!C27</f>
        <v>Lanc Milan</v>
      </c>
      <c r="C11" s="23">
        <v>60</v>
      </c>
      <c r="D11" s="28">
        <v>3</v>
      </c>
      <c r="E11" s="12">
        <v>3</v>
      </c>
      <c r="F11" s="12">
        <v>0</v>
      </c>
      <c r="G11" s="29">
        <v>0</v>
      </c>
      <c r="H11" s="28">
        <v>3</v>
      </c>
      <c r="I11" s="12">
        <v>3</v>
      </c>
      <c r="J11" s="12">
        <v>6</v>
      </c>
      <c r="K11" s="29">
        <v>3</v>
      </c>
      <c r="L11" s="44"/>
      <c r="M11" s="45"/>
      <c r="N11" s="24">
        <f t="shared" si="0"/>
        <v>81</v>
      </c>
      <c r="O11" s="12">
        <v>34.68</v>
      </c>
      <c r="P11" s="12"/>
      <c r="Q11" s="12">
        <f t="shared" si="1"/>
        <v>46.32</v>
      </c>
    </row>
    <row r="12" spans="1:17" ht="15">
      <c r="A12" s="12">
        <f>výsledovka!B11</f>
        <v>5</v>
      </c>
      <c r="B12" s="12" t="str">
        <f>výsledovka!C11</f>
        <v>Müller Martin</v>
      </c>
      <c r="C12" s="23">
        <v>60</v>
      </c>
      <c r="D12" s="28">
        <v>6</v>
      </c>
      <c r="E12" s="12">
        <v>6</v>
      </c>
      <c r="F12" s="12">
        <v>6</v>
      </c>
      <c r="G12" s="29">
        <v>3</v>
      </c>
      <c r="H12" s="28">
        <v>10</v>
      </c>
      <c r="I12" s="12">
        <v>6</v>
      </c>
      <c r="J12" s="12">
        <v>10</v>
      </c>
      <c r="K12" s="29">
        <v>10</v>
      </c>
      <c r="L12" s="44"/>
      <c r="M12" s="45"/>
      <c r="N12" s="24">
        <f t="shared" si="0"/>
        <v>117</v>
      </c>
      <c r="O12" s="57">
        <v>27.1</v>
      </c>
      <c r="P12" s="12"/>
      <c r="Q12" s="57">
        <f t="shared" si="1"/>
        <v>89.9</v>
      </c>
    </row>
    <row r="13" spans="1:17" ht="15">
      <c r="A13" s="12">
        <f>výsledovka!B24</f>
        <v>6</v>
      </c>
      <c r="B13" s="12" t="str">
        <f>výsledovka!C24</f>
        <v>Vnouček Miloš</v>
      </c>
      <c r="C13" s="23">
        <v>60</v>
      </c>
      <c r="D13" s="28">
        <v>3</v>
      </c>
      <c r="E13" s="12">
        <v>0</v>
      </c>
      <c r="F13" s="12">
        <v>6</v>
      </c>
      <c r="G13" s="29">
        <v>0</v>
      </c>
      <c r="H13" s="28">
        <v>6</v>
      </c>
      <c r="I13" s="12">
        <v>3</v>
      </c>
      <c r="J13" s="12">
        <v>3</v>
      </c>
      <c r="K13" s="29">
        <v>3</v>
      </c>
      <c r="L13" s="44"/>
      <c r="M13" s="45"/>
      <c r="N13" s="24">
        <f t="shared" si="0"/>
        <v>84</v>
      </c>
      <c r="O13" s="12">
        <v>35.18</v>
      </c>
      <c r="P13" s="12"/>
      <c r="Q13" s="12">
        <f t="shared" si="1"/>
        <v>48.82</v>
      </c>
    </row>
    <row r="14" spans="1:17" ht="15">
      <c r="A14" s="12">
        <f>výsledovka!B18</f>
        <v>7</v>
      </c>
      <c r="B14" s="12" t="str">
        <f>výsledovka!C18</f>
        <v>Herber Jan</v>
      </c>
      <c r="C14" s="23">
        <v>60</v>
      </c>
      <c r="D14" s="28">
        <v>10</v>
      </c>
      <c r="E14" s="12">
        <v>10</v>
      </c>
      <c r="F14" s="12">
        <v>6</v>
      </c>
      <c r="G14" s="29">
        <v>6</v>
      </c>
      <c r="H14" s="28">
        <v>6</v>
      </c>
      <c r="I14" s="12">
        <v>6</v>
      </c>
      <c r="J14" s="12">
        <v>10</v>
      </c>
      <c r="K14" s="29">
        <v>6</v>
      </c>
      <c r="L14" s="44"/>
      <c r="M14" s="45"/>
      <c r="N14" s="24">
        <f t="shared" si="0"/>
        <v>120</v>
      </c>
      <c r="O14" s="12">
        <v>28.15</v>
      </c>
      <c r="P14" s="12"/>
      <c r="Q14" s="12">
        <f t="shared" si="1"/>
        <v>91.85</v>
      </c>
    </row>
    <row r="15" spans="1:17" ht="15">
      <c r="A15" s="12">
        <f>výsledovka!B14</f>
        <v>8</v>
      </c>
      <c r="B15" s="12" t="str">
        <f>výsledovka!C14</f>
        <v>Mikule Roman</v>
      </c>
      <c r="C15" s="23">
        <v>60</v>
      </c>
      <c r="D15" s="28">
        <v>10</v>
      </c>
      <c r="E15" s="12">
        <v>10</v>
      </c>
      <c r="F15" s="12">
        <v>6</v>
      </c>
      <c r="G15" s="29">
        <v>3</v>
      </c>
      <c r="H15" s="28">
        <v>10</v>
      </c>
      <c r="I15" s="12">
        <v>6</v>
      </c>
      <c r="J15" s="12">
        <v>6</v>
      </c>
      <c r="K15" s="29">
        <v>3</v>
      </c>
      <c r="L15" s="44"/>
      <c r="M15" s="45"/>
      <c r="N15" s="24">
        <f t="shared" si="0"/>
        <v>114</v>
      </c>
      <c r="O15" s="12">
        <v>32.23</v>
      </c>
      <c r="P15" s="12"/>
      <c r="Q15" s="12">
        <f t="shared" si="1"/>
        <v>81.77000000000001</v>
      </c>
    </row>
    <row r="16" spans="1:17" ht="15">
      <c r="A16" s="12">
        <f>výsledovka!B17</f>
        <v>9</v>
      </c>
      <c r="B16" s="12" t="str">
        <f>výsledovka!C17</f>
        <v>Ryzák Tomáš</v>
      </c>
      <c r="C16" s="23">
        <v>60</v>
      </c>
      <c r="D16" s="28">
        <v>6</v>
      </c>
      <c r="E16" s="12">
        <v>3</v>
      </c>
      <c r="F16" s="12">
        <v>6</v>
      </c>
      <c r="G16" s="29">
        <v>3</v>
      </c>
      <c r="H16" s="28">
        <v>3</v>
      </c>
      <c r="I16" s="12">
        <v>3</v>
      </c>
      <c r="J16" s="12">
        <v>6</v>
      </c>
      <c r="K16" s="29">
        <v>3</v>
      </c>
      <c r="L16" s="44"/>
      <c r="M16" s="45"/>
      <c r="N16" s="24">
        <f t="shared" si="0"/>
        <v>93</v>
      </c>
      <c r="O16" s="12">
        <v>18.92</v>
      </c>
      <c r="P16" s="12"/>
      <c r="Q16" s="12">
        <f t="shared" si="1"/>
        <v>74.08</v>
      </c>
    </row>
    <row r="17" spans="1:18" ht="15">
      <c r="A17" s="12">
        <f>výsledovka!B26</f>
        <v>10</v>
      </c>
      <c r="B17" s="12" t="str">
        <f>výsledovka!C26</f>
        <v>Filip Stanislav</v>
      </c>
      <c r="C17" s="23">
        <v>60</v>
      </c>
      <c r="D17" s="28"/>
      <c r="E17" s="12"/>
      <c r="F17" s="12"/>
      <c r="G17" s="29"/>
      <c r="H17" s="28"/>
      <c r="I17" s="12"/>
      <c r="J17" s="12"/>
      <c r="K17" s="29"/>
      <c r="L17" s="44"/>
      <c r="M17" s="45"/>
      <c r="N17" s="24">
        <f t="shared" si="0"/>
        <v>60</v>
      </c>
      <c r="O17" s="12"/>
      <c r="P17" s="12"/>
      <c r="Q17" s="12">
        <v>0</v>
      </c>
      <c r="R17" s="11" t="s">
        <v>56</v>
      </c>
    </row>
    <row r="18" spans="1:17" ht="15">
      <c r="A18" s="12">
        <f>výsledovka!B10</f>
        <v>11</v>
      </c>
      <c r="B18" s="12" t="str">
        <f>výsledovka!C10</f>
        <v>Sýkora Kamil</v>
      </c>
      <c r="C18" s="23">
        <v>60</v>
      </c>
      <c r="D18" s="28">
        <v>10</v>
      </c>
      <c r="E18" s="12">
        <v>10</v>
      </c>
      <c r="F18" s="12">
        <v>6</v>
      </c>
      <c r="G18" s="29">
        <v>0</v>
      </c>
      <c r="H18" s="28">
        <v>10</v>
      </c>
      <c r="I18" s="12">
        <v>6</v>
      </c>
      <c r="J18" s="12">
        <v>6</v>
      </c>
      <c r="K18" s="29">
        <v>6</v>
      </c>
      <c r="L18" s="44"/>
      <c r="M18" s="45"/>
      <c r="N18" s="24">
        <f t="shared" si="0"/>
        <v>114</v>
      </c>
      <c r="O18" s="12">
        <v>20.73</v>
      </c>
      <c r="P18" s="12"/>
      <c r="Q18" s="12">
        <f t="shared" si="1"/>
        <v>93.27</v>
      </c>
    </row>
    <row r="19" spans="1:17" ht="15">
      <c r="A19" s="12">
        <f>výsledovka!B12</f>
        <v>12</v>
      </c>
      <c r="B19" s="12" t="str">
        <f>výsledovka!C12</f>
        <v>Škaloud Martin</v>
      </c>
      <c r="C19" s="23">
        <v>60</v>
      </c>
      <c r="D19" s="28">
        <v>10</v>
      </c>
      <c r="E19" s="12">
        <v>10</v>
      </c>
      <c r="F19" s="12">
        <v>10</v>
      </c>
      <c r="G19" s="29">
        <v>6</v>
      </c>
      <c r="H19" s="28">
        <v>6</v>
      </c>
      <c r="I19" s="12">
        <v>3</v>
      </c>
      <c r="J19" s="12">
        <v>6</v>
      </c>
      <c r="K19" s="29">
        <v>3</v>
      </c>
      <c r="L19" s="44"/>
      <c r="M19" s="45"/>
      <c r="N19" s="24">
        <f t="shared" si="0"/>
        <v>114</v>
      </c>
      <c r="O19" s="12">
        <v>25.59</v>
      </c>
      <c r="P19" s="12"/>
      <c r="Q19" s="12">
        <f t="shared" si="1"/>
        <v>88.41</v>
      </c>
    </row>
    <row r="20" spans="1:17" ht="15">
      <c r="A20" s="12">
        <f>výsledovka!B15</f>
        <v>13</v>
      </c>
      <c r="B20" s="12" t="str">
        <f>výsledovka!C15</f>
        <v>Švitorka Ladislav, Bc.</v>
      </c>
      <c r="C20" s="23">
        <v>60</v>
      </c>
      <c r="D20" s="28">
        <v>6</v>
      </c>
      <c r="E20" s="12">
        <v>6</v>
      </c>
      <c r="F20" s="12">
        <v>10</v>
      </c>
      <c r="G20" s="29">
        <v>6</v>
      </c>
      <c r="H20" s="28">
        <v>10</v>
      </c>
      <c r="I20" s="12">
        <v>6</v>
      </c>
      <c r="J20" s="12">
        <v>6</v>
      </c>
      <c r="K20" s="29">
        <v>3</v>
      </c>
      <c r="L20" s="44"/>
      <c r="M20" s="45"/>
      <c r="N20" s="24">
        <f t="shared" si="0"/>
        <v>113</v>
      </c>
      <c r="O20" s="12">
        <v>32.9</v>
      </c>
      <c r="P20" s="12"/>
      <c r="Q20" s="57">
        <f t="shared" si="1"/>
        <v>80.1</v>
      </c>
    </row>
    <row r="21" spans="1:18" ht="15">
      <c r="A21" s="12">
        <f>výsledovka!B22</f>
        <v>14</v>
      </c>
      <c r="B21" s="12" t="str">
        <f>výsledovka!C22</f>
        <v>Bukvic Luboš</v>
      </c>
      <c r="C21" s="23">
        <v>60</v>
      </c>
      <c r="D21" s="28">
        <v>3</v>
      </c>
      <c r="E21" s="12">
        <v>3</v>
      </c>
      <c r="F21" s="12">
        <v>0</v>
      </c>
      <c r="G21" s="29">
        <v>0</v>
      </c>
      <c r="H21" s="28">
        <v>10</v>
      </c>
      <c r="I21" s="12">
        <v>6</v>
      </c>
      <c r="J21" s="12">
        <v>10</v>
      </c>
      <c r="K21" s="29">
        <v>6</v>
      </c>
      <c r="L21" s="44"/>
      <c r="M21" s="45"/>
      <c r="N21" s="24">
        <f t="shared" si="0"/>
        <v>98</v>
      </c>
      <c r="O21" s="12">
        <v>36.96</v>
      </c>
      <c r="P21" s="12">
        <v>-10</v>
      </c>
      <c r="Q21" s="12">
        <f t="shared" si="1"/>
        <v>51.04</v>
      </c>
      <c r="R21" s="11" t="s">
        <v>55</v>
      </c>
    </row>
    <row r="22" spans="1:17" ht="15">
      <c r="A22" s="12">
        <f>výsledovka!B16</f>
        <v>15</v>
      </c>
      <c r="B22" s="12" t="str">
        <f>výsledovka!C16</f>
        <v>Hanzlík Miroslav, Ing.</v>
      </c>
      <c r="C22" s="23">
        <v>60</v>
      </c>
      <c r="D22" s="28">
        <v>10</v>
      </c>
      <c r="E22" s="12">
        <v>6</v>
      </c>
      <c r="F22" s="12">
        <v>10</v>
      </c>
      <c r="G22" s="29">
        <v>6</v>
      </c>
      <c r="H22" s="28">
        <v>6</v>
      </c>
      <c r="I22" s="12">
        <v>6</v>
      </c>
      <c r="J22" s="12">
        <v>10</v>
      </c>
      <c r="K22" s="29">
        <v>6</v>
      </c>
      <c r="L22" s="44"/>
      <c r="M22" s="45"/>
      <c r="N22" s="24">
        <f t="shared" si="0"/>
        <v>120</v>
      </c>
      <c r="O22" s="12">
        <v>39.89</v>
      </c>
      <c r="P22" s="12"/>
      <c r="Q22" s="12">
        <f t="shared" si="1"/>
        <v>80.11</v>
      </c>
    </row>
    <row r="23" spans="1:17" ht="15">
      <c r="A23" s="12">
        <f>výsledovka!B8</f>
        <v>16</v>
      </c>
      <c r="B23" s="12" t="str">
        <f>výsledovka!C8</f>
        <v>Pulíček Leoš</v>
      </c>
      <c r="C23" s="23">
        <v>60</v>
      </c>
      <c r="D23" s="28">
        <v>10</v>
      </c>
      <c r="E23" s="12">
        <v>6</v>
      </c>
      <c r="F23" s="12">
        <v>10</v>
      </c>
      <c r="G23" s="29">
        <v>6</v>
      </c>
      <c r="H23" s="28">
        <v>10</v>
      </c>
      <c r="I23" s="12">
        <v>6</v>
      </c>
      <c r="J23" s="12">
        <v>6</v>
      </c>
      <c r="K23" s="29">
        <v>3</v>
      </c>
      <c r="L23" s="44"/>
      <c r="M23" s="45"/>
      <c r="N23" s="24">
        <f t="shared" si="0"/>
        <v>117</v>
      </c>
      <c r="O23" s="12">
        <v>16.67</v>
      </c>
      <c r="P23" s="12"/>
      <c r="Q23" s="12">
        <f t="shared" si="1"/>
        <v>100.33</v>
      </c>
    </row>
    <row r="24" spans="1:17" ht="15">
      <c r="A24" s="12">
        <f>výsledovka!B20</f>
        <v>17</v>
      </c>
      <c r="B24" s="12" t="str">
        <f>výsledovka!C20</f>
        <v>Brotz Tomáš, Ing.</v>
      </c>
      <c r="C24" s="23">
        <v>60</v>
      </c>
      <c r="D24" s="28">
        <v>6</v>
      </c>
      <c r="E24" s="12">
        <v>6</v>
      </c>
      <c r="F24" s="12">
        <v>10</v>
      </c>
      <c r="G24" s="29">
        <v>6</v>
      </c>
      <c r="H24" s="28">
        <v>10</v>
      </c>
      <c r="I24" s="12">
        <v>6</v>
      </c>
      <c r="J24" s="12">
        <v>6</v>
      </c>
      <c r="K24" s="29">
        <v>3</v>
      </c>
      <c r="L24" s="44"/>
      <c r="M24" s="45"/>
      <c r="N24" s="24">
        <f t="shared" si="0"/>
        <v>113</v>
      </c>
      <c r="O24" s="12">
        <v>49.75</v>
      </c>
      <c r="P24" s="12"/>
      <c r="Q24" s="12">
        <f t="shared" si="1"/>
        <v>63.25</v>
      </c>
    </row>
    <row r="25" spans="1:18" ht="15">
      <c r="A25" s="12">
        <f>výsledovka!B25</f>
        <v>18</v>
      </c>
      <c r="B25" s="12" t="str">
        <f>výsledovka!C25</f>
        <v>Lank Lukáš</v>
      </c>
      <c r="C25" s="23">
        <v>60</v>
      </c>
      <c r="D25" s="28">
        <v>3</v>
      </c>
      <c r="E25" s="12">
        <v>3</v>
      </c>
      <c r="F25" s="12">
        <v>6</v>
      </c>
      <c r="G25" s="29">
        <v>0</v>
      </c>
      <c r="H25" s="28">
        <v>6</v>
      </c>
      <c r="I25" s="12">
        <v>3</v>
      </c>
      <c r="J25" s="12">
        <v>6</v>
      </c>
      <c r="K25" s="29">
        <v>3</v>
      </c>
      <c r="L25" s="44"/>
      <c r="M25" s="45"/>
      <c r="N25" s="24">
        <f t="shared" si="0"/>
        <v>90</v>
      </c>
      <c r="O25" s="57">
        <v>33.6</v>
      </c>
      <c r="P25" s="12">
        <v>-10</v>
      </c>
      <c r="Q25" s="57">
        <f t="shared" si="1"/>
        <v>46.4</v>
      </c>
      <c r="R25" s="11" t="s">
        <v>55</v>
      </c>
    </row>
    <row r="26" spans="1:17" ht="15">
      <c r="A26" s="12">
        <f>výsledovka!B9</f>
        <v>19</v>
      </c>
      <c r="B26" s="12" t="str">
        <f>výsledovka!C9</f>
        <v>Novotný Petr</v>
      </c>
      <c r="C26" s="23">
        <v>60</v>
      </c>
      <c r="D26" s="28">
        <v>6</v>
      </c>
      <c r="E26" s="12">
        <v>6</v>
      </c>
      <c r="F26" s="12">
        <v>10</v>
      </c>
      <c r="G26" s="29">
        <v>6</v>
      </c>
      <c r="H26" s="28">
        <v>10</v>
      </c>
      <c r="I26" s="12">
        <v>6</v>
      </c>
      <c r="J26" s="12">
        <v>10</v>
      </c>
      <c r="K26" s="29">
        <v>6</v>
      </c>
      <c r="L26" s="44"/>
      <c r="M26" s="45"/>
      <c r="N26" s="24">
        <f t="shared" si="0"/>
        <v>120</v>
      </c>
      <c r="O26" s="12">
        <v>20.74</v>
      </c>
      <c r="P26" s="12"/>
      <c r="Q26" s="12">
        <f t="shared" si="1"/>
        <v>99.26</v>
      </c>
    </row>
    <row r="27" spans="1:17" ht="15">
      <c r="A27" s="12">
        <f>výsledovka!B21</f>
        <v>20</v>
      </c>
      <c r="B27" s="12" t="str">
        <f>výsledovka!C21</f>
        <v>Votroubková Jana</v>
      </c>
      <c r="C27" s="23">
        <v>60</v>
      </c>
      <c r="D27" s="28">
        <v>10</v>
      </c>
      <c r="E27" s="12">
        <v>6</v>
      </c>
      <c r="F27" s="12">
        <v>3</v>
      </c>
      <c r="G27" s="29">
        <v>0</v>
      </c>
      <c r="H27" s="28">
        <v>6</v>
      </c>
      <c r="I27" s="12">
        <v>6</v>
      </c>
      <c r="J27" s="12">
        <v>6</v>
      </c>
      <c r="K27" s="29">
        <v>3</v>
      </c>
      <c r="L27" s="44"/>
      <c r="M27" s="45"/>
      <c r="N27" s="24">
        <f t="shared" si="0"/>
        <v>100</v>
      </c>
      <c r="O27" s="12">
        <v>34.94</v>
      </c>
      <c r="P27" s="12"/>
      <c r="Q27" s="12">
        <f t="shared" si="1"/>
        <v>65.06</v>
      </c>
    </row>
    <row r="28" spans="1:18" ht="15">
      <c r="A28" s="12">
        <f>výsledovka!B19</f>
        <v>21</v>
      </c>
      <c r="B28" s="12" t="str">
        <f>výsledovka!C19</f>
        <v>Vališ Milan</v>
      </c>
      <c r="C28" s="23">
        <v>60</v>
      </c>
      <c r="D28" s="28">
        <v>6</v>
      </c>
      <c r="E28" s="12">
        <v>3</v>
      </c>
      <c r="F28" s="12">
        <v>6</v>
      </c>
      <c r="G28" s="29">
        <v>6</v>
      </c>
      <c r="H28" s="28">
        <v>6</v>
      </c>
      <c r="I28" s="12">
        <v>6</v>
      </c>
      <c r="J28" s="12">
        <v>6</v>
      </c>
      <c r="K28" s="29">
        <v>3</v>
      </c>
      <c r="L28" s="44"/>
      <c r="M28" s="45"/>
      <c r="N28" s="24">
        <f t="shared" si="0"/>
        <v>102</v>
      </c>
      <c r="O28" s="12">
        <v>30.36</v>
      </c>
      <c r="P28" s="12"/>
      <c r="Q28" s="12">
        <f t="shared" si="1"/>
        <v>71.64</v>
      </c>
      <c r="R28" s="11"/>
    </row>
    <row r="29" spans="1:18" ht="15">
      <c r="A29" s="61">
        <f>výsledovka!B28</f>
        <v>22</v>
      </c>
      <c r="B29" s="61" t="str">
        <f>výsledovka!C28</f>
        <v>Chadima Lukáš</v>
      </c>
      <c r="C29" s="78">
        <v>60</v>
      </c>
      <c r="D29" s="79">
        <v>3</v>
      </c>
      <c r="E29" s="61">
        <v>0</v>
      </c>
      <c r="F29" s="61">
        <v>6</v>
      </c>
      <c r="G29" s="80">
        <v>3</v>
      </c>
      <c r="H29" s="79">
        <v>3</v>
      </c>
      <c r="I29" s="61">
        <v>3</v>
      </c>
      <c r="J29" s="61">
        <v>3</v>
      </c>
      <c r="K29" s="80">
        <v>0</v>
      </c>
      <c r="L29" s="81"/>
      <c r="M29" s="82"/>
      <c r="N29" s="83">
        <f t="shared" si="0"/>
        <v>81</v>
      </c>
      <c r="O29" s="61">
        <v>26.01</v>
      </c>
      <c r="P29" s="61">
        <v>-10</v>
      </c>
      <c r="Q29" s="61">
        <f t="shared" si="1"/>
        <v>44.989999999999995</v>
      </c>
      <c r="R29" s="11" t="s">
        <v>55</v>
      </c>
    </row>
    <row r="30" spans="1:17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84"/>
      <c r="M30" s="84"/>
      <c r="N30" s="67"/>
      <c r="O30" s="67"/>
      <c r="P30" s="67"/>
      <c r="Q30" s="67"/>
    </row>
    <row r="31" spans="1:17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5"/>
      <c r="M31" s="85"/>
      <c r="N31" s="14"/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5"/>
      <c r="M32" s="85"/>
      <c r="N32" s="14"/>
      <c r="O32" s="14"/>
      <c r="P32" s="14"/>
      <c r="Q32" s="14"/>
    </row>
    <row r="35" spans="1:16" ht="15">
      <c r="A35" s="1" t="s">
        <v>12</v>
      </c>
      <c r="P35" s="16" t="s">
        <v>25</v>
      </c>
    </row>
    <row r="36" spans="1:18" ht="15.75" thickBot="1">
      <c r="A36" s="21" t="s">
        <v>6</v>
      </c>
      <c r="B36" s="21" t="s">
        <v>7</v>
      </c>
      <c r="C36" s="20" t="s">
        <v>19</v>
      </c>
      <c r="D36" s="87" t="s">
        <v>20</v>
      </c>
      <c r="E36" s="87"/>
      <c r="F36" s="87"/>
      <c r="G36" s="87"/>
      <c r="H36" s="87"/>
      <c r="I36" s="87"/>
      <c r="J36" s="87"/>
      <c r="K36" s="87"/>
      <c r="L36" s="87"/>
      <c r="M36" s="87"/>
      <c r="N36" s="20" t="s">
        <v>26</v>
      </c>
      <c r="O36" s="20" t="s">
        <v>22</v>
      </c>
      <c r="P36" s="22" t="s">
        <v>23</v>
      </c>
      <c r="Q36" s="40" t="s">
        <v>24</v>
      </c>
      <c r="R36" s="41"/>
    </row>
    <row r="37" spans="1:18" ht="15">
      <c r="A37" s="20">
        <f>výsledovka!B40</f>
        <v>1</v>
      </c>
      <c r="B37" s="20" t="str">
        <f>výsledovka!C40</f>
        <v>Pekláková Jaroslava</v>
      </c>
      <c r="C37" s="33">
        <v>60</v>
      </c>
      <c r="D37" s="35">
        <v>10</v>
      </c>
      <c r="E37" s="36">
        <v>6</v>
      </c>
      <c r="F37" s="36">
        <v>10</v>
      </c>
      <c r="G37" s="37">
        <v>0</v>
      </c>
      <c r="H37" s="35">
        <v>6</v>
      </c>
      <c r="I37" s="36">
        <v>0</v>
      </c>
      <c r="J37" s="36">
        <v>6</v>
      </c>
      <c r="K37" s="37">
        <v>6</v>
      </c>
      <c r="L37" s="47"/>
      <c r="M37" s="48"/>
      <c r="N37" s="34">
        <f>SUM(C37:M37)</f>
        <v>104</v>
      </c>
      <c r="O37" s="58">
        <v>40.6</v>
      </c>
      <c r="P37" s="20"/>
      <c r="Q37" s="59">
        <f>IF(N37-O37+P37&lt;=0,0,N37-O37+P37)</f>
        <v>63.4</v>
      </c>
      <c r="R37" s="41"/>
    </row>
    <row r="38" spans="1:18" ht="15">
      <c r="A38" s="20">
        <f>výsledovka!B34</f>
        <v>2</v>
      </c>
      <c r="B38" s="20" t="str">
        <f>výsledovka!C34</f>
        <v>Ryzák Tomáš</v>
      </c>
      <c r="C38" s="33">
        <v>60</v>
      </c>
      <c r="D38" s="38">
        <v>10</v>
      </c>
      <c r="E38" s="20">
        <v>6</v>
      </c>
      <c r="F38" s="20">
        <v>6</v>
      </c>
      <c r="G38" s="39">
        <v>6</v>
      </c>
      <c r="H38" s="38">
        <v>10</v>
      </c>
      <c r="I38" s="20">
        <v>6</v>
      </c>
      <c r="J38" s="20">
        <v>10</v>
      </c>
      <c r="K38" s="39">
        <v>10</v>
      </c>
      <c r="L38" s="49"/>
      <c r="M38" s="50"/>
      <c r="N38" s="34">
        <f aca="true" t="shared" si="2" ref="N38:N44">SUM(C38:M38)</f>
        <v>124</v>
      </c>
      <c r="O38" s="20">
        <v>27.78</v>
      </c>
      <c r="P38" s="20"/>
      <c r="Q38" s="33">
        <f aca="true" t="shared" si="3" ref="Q38:Q44">IF(N38-O38+P38&lt;=0,0,N38-O38+P38)</f>
        <v>96.22</v>
      </c>
      <c r="R38" s="41"/>
    </row>
    <row r="39" spans="1:18" ht="15">
      <c r="A39" s="20">
        <f>výsledovka!B39</f>
        <v>3</v>
      </c>
      <c r="B39" s="20" t="str">
        <f>výsledovka!C39</f>
        <v>Herber Jan</v>
      </c>
      <c r="C39" s="33">
        <v>60</v>
      </c>
      <c r="D39" s="38">
        <v>0</v>
      </c>
      <c r="E39" s="20">
        <v>0</v>
      </c>
      <c r="F39" s="20">
        <v>10</v>
      </c>
      <c r="G39" s="39">
        <v>6</v>
      </c>
      <c r="H39" s="38">
        <v>6</v>
      </c>
      <c r="I39" s="20">
        <v>6</v>
      </c>
      <c r="J39" s="20">
        <v>6</v>
      </c>
      <c r="K39" s="39">
        <v>3</v>
      </c>
      <c r="L39" s="49"/>
      <c r="M39" s="50"/>
      <c r="N39" s="34">
        <f t="shared" si="2"/>
        <v>97</v>
      </c>
      <c r="O39" s="20">
        <v>31.47</v>
      </c>
      <c r="P39" s="20">
        <v>-10</v>
      </c>
      <c r="Q39" s="33">
        <f t="shared" si="3"/>
        <v>55.53</v>
      </c>
      <c r="R39" s="41" t="s">
        <v>55</v>
      </c>
    </row>
    <row r="40" spans="1:18" ht="15">
      <c r="A40" s="20">
        <f>výsledovka!B38</f>
        <v>4</v>
      </c>
      <c r="B40" s="20" t="str">
        <f>výsledovka!C38</f>
        <v>Filip Stanislav</v>
      </c>
      <c r="C40" s="33">
        <v>60</v>
      </c>
      <c r="D40" s="38">
        <v>10</v>
      </c>
      <c r="E40" s="20">
        <v>6</v>
      </c>
      <c r="F40" s="20">
        <v>10</v>
      </c>
      <c r="G40" s="39">
        <v>0</v>
      </c>
      <c r="H40" s="38">
        <v>6</v>
      </c>
      <c r="I40" s="20">
        <v>0</v>
      </c>
      <c r="J40" s="20">
        <v>10</v>
      </c>
      <c r="K40" s="39">
        <v>3</v>
      </c>
      <c r="L40" s="49"/>
      <c r="M40" s="50"/>
      <c r="N40" s="34">
        <f t="shared" si="2"/>
        <v>105</v>
      </c>
      <c r="O40" s="20">
        <v>35.61</v>
      </c>
      <c r="P40" s="20">
        <v>-10</v>
      </c>
      <c r="Q40" s="33">
        <f t="shared" si="3"/>
        <v>59.39</v>
      </c>
      <c r="R40" s="41" t="s">
        <v>55</v>
      </c>
    </row>
    <row r="41" spans="1:18" ht="15">
      <c r="A41" s="20">
        <f>výsledovka!B36</f>
        <v>5</v>
      </c>
      <c r="B41" s="20" t="str">
        <f>výsledovka!C36</f>
        <v>Sýkora Kamil</v>
      </c>
      <c r="C41" s="33">
        <v>60</v>
      </c>
      <c r="D41" s="38">
        <v>10</v>
      </c>
      <c r="E41" s="20">
        <v>6</v>
      </c>
      <c r="F41" s="20">
        <v>6</v>
      </c>
      <c r="G41" s="39">
        <v>0</v>
      </c>
      <c r="H41" s="38">
        <v>10</v>
      </c>
      <c r="I41" s="20">
        <v>10</v>
      </c>
      <c r="J41" s="20">
        <v>10</v>
      </c>
      <c r="K41" s="39">
        <v>6</v>
      </c>
      <c r="L41" s="49"/>
      <c r="M41" s="50"/>
      <c r="N41" s="34">
        <f t="shared" si="2"/>
        <v>118</v>
      </c>
      <c r="O41" s="20">
        <v>39.68</v>
      </c>
      <c r="P41" s="20"/>
      <c r="Q41" s="33">
        <f t="shared" si="3"/>
        <v>78.32</v>
      </c>
      <c r="R41" s="41"/>
    </row>
    <row r="42" spans="1:18" ht="15">
      <c r="A42" s="20">
        <f>výsledovka!B41</f>
        <v>6</v>
      </c>
      <c r="B42" s="20" t="str">
        <f>výsledovka!C41</f>
        <v>Hanzlík Miroslav, Ing.</v>
      </c>
      <c r="C42" s="33">
        <v>60</v>
      </c>
      <c r="D42" s="38">
        <v>10</v>
      </c>
      <c r="E42" s="20">
        <v>6</v>
      </c>
      <c r="F42" s="20">
        <v>10</v>
      </c>
      <c r="G42" s="39">
        <v>6</v>
      </c>
      <c r="H42" s="38">
        <v>6</v>
      </c>
      <c r="I42" s="20">
        <v>3</v>
      </c>
      <c r="J42" s="20">
        <v>10</v>
      </c>
      <c r="K42" s="39">
        <v>6</v>
      </c>
      <c r="L42" s="49"/>
      <c r="M42" s="50"/>
      <c r="N42" s="34">
        <f t="shared" si="2"/>
        <v>117</v>
      </c>
      <c r="O42" s="20">
        <v>63.09</v>
      </c>
      <c r="P42" s="20"/>
      <c r="Q42" s="33">
        <f t="shared" si="3"/>
        <v>53.91</v>
      </c>
      <c r="R42" s="41"/>
    </row>
    <row r="43" spans="1:18" ht="15">
      <c r="A43" s="20">
        <f>výsledovka!B37</f>
        <v>7</v>
      </c>
      <c r="B43" s="20" t="str">
        <f>výsledovka!C37</f>
        <v>Novotný Petr</v>
      </c>
      <c r="C43" s="33">
        <v>60</v>
      </c>
      <c r="D43" s="38">
        <v>6</v>
      </c>
      <c r="E43" s="20">
        <v>6</v>
      </c>
      <c r="F43" s="20">
        <v>6</v>
      </c>
      <c r="G43" s="39">
        <v>6</v>
      </c>
      <c r="H43" s="38">
        <v>6</v>
      </c>
      <c r="I43" s="20">
        <v>6</v>
      </c>
      <c r="J43" s="20">
        <v>10</v>
      </c>
      <c r="K43" s="39">
        <v>6</v>
      </c>
      <c r="L43" s="49"/>
      <c r="M43" s="50"/>
      <c r="N43" s="34">
        <f t="shared" si="2"/>
        <v>112</v>
      </c>
      <c r="O43" s="20">
        <v>37.97</v>
      </c>
      <c r="P43" s="20">
        <v>-20</v>
      </c>
      <c r="Q43" s="33">
        <f t="shared" si="3"/>
        <v>54.03</v>
      </c>
      <c r="R43" s="41" t="s">
        <v>55</v>
      </c>
    </row>
    <row r="44" spans="1:18" ht="15">
      <c r="A44" s="56">
        <f>výsledovka!B35</f>
        <v>8</v>
      </c>
      <c r="B44" s="56" t="str">
        <f>výsledovka!C35</f>
        <v>Peklák Dalibor</v>
      </c>
      <c r="C44" s="69">
        <v>60</v>
      </c>
      <c r="D44" s="70">
        <v>10</v>
      </c>
      <c r="E44" s="56">
        <v>10</v>
      </c>
      <c r="F44" s="56">
        <v>10</v>
      </c>
      <c r="G44" s="71">
        <v>6</v>
      </c>
      <c r="H44" s="70">
        <v>10</v>
      </c>
      <c r="I44" s="56">
        <v>10</v>
      </c>
      <c r="J44" s="56">
        <v>10</v>
      </c>
      <c r="K44" s="71">
        <v>10</v>
      </c>
      <c r="L44" s="72"/>
      <c r="M44" s="73"/>
      <c r="N44" s="74">
        <f t="shared" si="2"/>
        <v>136</v>
      </c>
      <c r="O44" s="56">
        <v>46.41</v>
      </c>
      <c r="P44" s="56"/>
      <c r="Q44" s="69">
        <f t="shared" si="3"/>
        <v>89.59</v>
      </c>
      <c r="R44" s="41"/>
    </row>
    <row r="45" spans="1:18" ht="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5"/>
      <c r="O45" s="75"/>
      <c r="P45" s="75"/>
      <c r="Q45" s="75"/>
      <c r="R45" s="68"/>
    </row>
    <row r="46" spans="1:18" ht="1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77"/>
      <c r="M46" s="77"/>
      <c r="N46" s="68"/>
      <c r="O46" s="68"/>
      <c r="P46" s="68"/>
      <c r="Q46" s="68"/>
      <c r="R46" s="68"/>
    </row>
    <row r="47" spans="1:18" ht="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77"/>
      <c r="M47" s="77"/>
      <c r="N47" s="68"/>
      <c r="O47" s="68"/>
      <c r="P47" s="68"/>
      <c r="Q47" s="68"/>
      <c r="R47" s="68"/>
    </row>
    <row r="48" spans="1:18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77"/>
      <c r="M48" s="77"/>
      <c r="N48" s="68"/>
      <c r="O48" s="68"/>
      <c r="P48" s="68"/>
      <c r="Q48" s="68"/>
      <c r="R48" s="68"/>
    </row>
    <row r="51" spans="1:16" ht="15">
      <c r="A51" s="1" t="s">
        <v>13</v>
      </c>
      <c r="P51" s="16" t="s">
        <v>25</v>
      </c>
    </row>
    <row r="52" spans="1:17" ht="15.75" thickBot="1">
      <c r="A52" s="13" t="s">
        <v>6</v>
      </c>
      <c r="B52" s="13" t="s">
        <v>7</v>
      </c>
      <c r="C52" s="12" t="s">
        <v>19</v>
      </c>
      <c r="D52" s="87" t="s">
        <v>20</v>
      </c>
      <c r="E52" s="87"/>
      <c r="F52" s="87"/>
      <c r="G52" s="87"/>
      <c r="H52" s="87"/>
      <c r="I52" s="87"/>
      <c r="J52" s="87"/>
      <c r="K52" s="87"/>
      <c r="L52" s="87"/>
      <c r="M52" s="87"/>
      <c r="N52" s="12" t="s">
        <v>21</v>
      </c>
      <c r="O52" s="12" t="s">
        <v>22</v>
      </c>
      <c r="P52" s="15" t="s">
        <v>23</v>
      </c>
      <c r="Q52" s="15" t="s">
        <v>24</v>
      </c>
    </row>
    <row r="53" spans="1:17" ht="15">
      <c r="A53" s="12">
        <f>výsledovka!B56</f>
        <v>1</v>
      </c>
      <c r="B53" s="12" t="str">
        <f>výsledovka!C56</f>
        <v>Votroubek Rostislav</v>
      </c>
      <c r="C53" s="23">
        <v>100</v>
      </c>
      <c r="D53" s="25">
        <v>6</v>
      </c>
      <c r="E53" s="26">
        <v>3</v>
      </c>
      <c r="F53" s="26">
        <v>0</v>
      </c>
      <c r="G53" s="26">
        <v>0</v>
      </c>
      <c r="H53" s="27">
        <v>6</v>
      </c>
      <c r="I53" s="25">
        <v>6</v>
      </c>
      <c r="J53" s="26">
        <v>3</v>
      </c>
      <c r="K53" s="26">
        <v>6</v>
      </c>
      <c r="L53" s="26">
        <v>3</v>
      </c>
      <c r="M53" s="27">
        <v>3</v>
      </c>
      <c r="N53" s="24">
        <f>SUM(C53:M53)</f>
        <v>136</v>
      </c>
      <c r="O53" s="12">
        <v>49.93</v>
      </c>
      <c r="P53" s="12"/>
      <c r="Q53" s="57">
        <f>IF(N53-O53+P53&lt;=0,0,N53-O53+P53)</f>
        <v>86.07</v>
      </c>
    </row>
    <row r="54" spans="1:17" ht="15">
      <c r="A54" s="12">
        <f>výsledovka!B54</f>
        <v>2</v>
      </c>
      <c r="B54" s="12" t="str">
        <f>výsledovka!C54</f>
        <v>Pekláková Jaroslava</v>
      </c>
      <c r="C54" s="23">
        <v>100</v>
      </c>
      <c r="D54" s="28">
        <v>10</v>
      </c>
      <c r="E54" s="12">
        <v>3</v>
      </c>
      <c r="F54" s="12">
        <v>6</v>
      </c>
      <c r="G54" s="12">
        <v>0</v>
      </c>
      <c r="H54" s="29">
        <v>10</v>
      </c>
      <c r="I54" s="28">
        <v>10</v>
      </c>
      <c r="J54" s="12">
        <v>6</v>
      </c>
      <c r="K54" s="12">
        <v>6</v>
      </c>
      <c r="L54" s="12">
        <v>6</v>
      </c>
      <c r="M54" s="29">
        <v>6</v>
      </c>
      <c r="N54" s="24">
        <f aca="true" t="shared" si="4" ref="N54:N63">SUM(C54:M54)</f>
        <v>163</v>
      </c>
      <c r="O54" s="12">
        <v>39.75</v>
      </c>
      <c r="P54" s="12"/>
      <c r="Q54" s="12">
        <f aca="true" t="shared" si="5" ref="Q54:Q63">IF(N54-O54+P54&lt;=0,0,N54-O54+P54)</f>
        <v>123.25</v>
      </c>
    </row>
    <row r="55" spans="1:18" ht="15">
      <c r="A55" s="12">
        <f>výsledovka!B51</f>
        <v>3</v>
      </c>
      <c r="B55" s="12" t="str">
        <f>výsledovka!C51</f>
        <v>Peklák Dalibor</v>
      </c>
      <c r="C55" s="23">
        <v>90</v>
      </c>
      <c r="D55" s="28">
        <v>6</v>
      </c>
      <c r="E55" s="12">
        <v>6</v>
      </c>
      <c r="F55" s="12">
        <v>10</v>
      </c>
      <c r="G55" s="12">
        <v>6</v>
      </c>
      <c r="H55" s="29">
        <v>10</v>
      </c>
      <c r="I55" s="28">
        <v>10</v>
      </c>
      <c r="J55" s="12">
        <v>10</v>
      </c>
      <c r="K55" s="12">
        <v>10</v>
      </c>
      <c r="L55" s="12">
        <v>10</v>
      </c>
      <c r="M55" s="29">
        <v>10</v>
      </c>
      <c r="N55" s="24">
        <f t="shared" si="4"/>
        <v>178</v>
      </c>
      <c r="O55" s="12">
        <v>30.98</v>
      </c>
      <c r="P55" s="12">
        <v>-10</v>
      </c>
      <c r="Q55" s="12">
        <f t="shared" si="5"/>
        <v>137.02</v>
      </c>
      <c r="R55" s="11" t="s">
        <v>27</v>
      </c>
    </row>
    <row r="56" spans="1:17" ht="15">
      <c r="A56" s="12">
        <f>výsledovka!B50</f>
        <v>4</v>
      </c>
      <c r="B56" s="12" t="str">
        <f>výsledovka!C50</f>
        <v>Ryzák Tomáš</v>
      </c>
      <c r="C56" s="23">
        <v>100</v>
      </c>
      <c r="D56" s="28">
        <v>6</v>
      </c>
      <c r="E56" s="12">
        <v>6</v>
      </c>
      <c r="F56" s="12">
        <v>6</v>
      </c>
      <c r="G56" s="12">
        <v>0</v>
      </c>
      <c r="H56" s="29">
        <v>10</v>
      </c>
      <c r="I56" s="28">
        <v>10</v>
      </c>
      <c r="J56" s="12">
        <v>10</v>
      </c>
      <c r="K56" s="12">
        <v>6</v>
      </c>
      <c r="L56" s="12">
        <v>10</v>
      </c>
      <c r="M56" s="29">
        <v>10</v>
      </c>
      <c r="N56" s="24">
        <f t="shared" si="4"/>
        <v>174</v>
      </c>
      <c r="O56" s="12">
        <v>26.68</v>
      </c>
      <c r="P56" s="12"/>
      <c r="Q56" s="12">
        <f t="shared" si="5"/>
        <v>147.32</v>
      </c>
    </row>
    <row r="57" spans="1:17" ht="15">
      <c r="A57" s="12">
        <f>výsledovka!B47</f>
        <v>5</v>
      </c>
      <c r="B57" s="12" t="str">
        <f>výsledovka!C47</f>
        <v>Filip Stanislav</v>
      </c>
      <c r="C57" s="23">
        <v>100</v>
      </c>
      <c r="D57" s="28">
        <v>10</v>
      </c>
      <c r="E57" s="12">
        <v>6</v>
      </c>
      <c r="F57" s="12">
        <v>10</v>
      </c>
      <c r="G57" s="12">
        <v>6</v>
      </c>
      <c r="H57" s="29">
        <v>6</v>
      </c>
      <c r="I57" s="28">
        <v>6</v>
      </c>
      <c r="J57" s="12">
        <v>10</v>
      </c>
      <c r="K57" s="12">
        <v>6</v>
      </c>
      <c r="L57" s="12">
        <v>6</v>
      </c>
      <c r="M57" s="29">
        <v>6</v>
      </c>
      <c r="N57" s="24">
        <f t="shared" si="4"/>
        <v>172</v>
      </c>
      <c r="O57" s="57">
        <v>20.5</v>
      </c>
      <c r="P57" s="12"/>
      <c r="Q57" s="57">
        <f t="shared" si="5"/>
        <v>151.5</v>
      </c>
    </row>
    <row r="58" spans="1:17" ht="15">
      <c r="A58" s="12">
        <f>výsledovka!B48</f>
        <v>6</v>
      </c>
      <c r="B58" s="12" t="str">
        <f>výsledovka!C48</f>
        <v>Škaloud Martin</v>
      </c>
      <c r="C58" s="23">
        <v>100</v>
      </c>
      <c r="D58" s="28">
        <v>10</v>
      </c>
      <c r="E58" s="12">
        <v>10</v>
      </c>
      <c r="F58" s="12">
        <v>10</v>
      </c>
      <c r="G58" s="12">
        <v>10</v>
      </c>
      <c r="H58" s="29">
        <v>10</v>
      </c>
      <c r="I58" s="28">
        <v>6</v>
      </c>
      <c r="J58" s="12">
        <v>6</v>
      </c>
      <c r="K58" s="12">
        <v>3</v>
      </c>
      <c r="L58" s="12">
        <v>10</v>
      </c>
      <c r="M58" s="29">
        <v>6</v>
      </c>
      <c r="N58" s="24">
        <f t="shared" si="4"/>
        <v>181</v>
      </c>
      <c r="O58" s="57">
        <v>20.7</v>
      </c>
      <c r="P58" s="57"/>
      <c r="Q58" s="57">
        <f t="shared" si="5"/>
        <v>160.3</v>
      </c>
    </row>
    <row r="59" spans="1:17" ht="15">
      <c r="A59" s="12">
        <f>výsledovka!B55</f>
        <v>7</v>
      </c>
      <c r="B59" s="12" t="str">
        <f>výsledovka!C55</f>
        <v>Bukvic Luboš</v>
      </c>
      <c r="C59" s="23">
        <v>100</v>
      </c>
      <c r="D59" s="28">
        <v>6</v>
      </c>
      <c r="E59" s="12">
        <v>6</v>
      </c>
      <c r="F59" s="12">
        <v>6</v>
      </c>
      <c r="G59" s="12">
        <v>10</v>
      </c>
      <c r="H59" s="29">
        <v>6</v>
      </c>
      <c r="I59" s="28">
        <v>10</v>
      </c>
      <c r="J59" s="12">
        <v>6</v>
      </c>
      <c r="K59" s="12">
        <v>10</v>
      </c>
      <c r="L59" s="12">
        <v>6</v>
      </c>
      <c r="M59" s="29">
        <v>6</v>
      </c>
      <c r="N59" s="24">
        <f t="shared" si="4"/>
        <v>172</v>
      </c>
      <c r="O59" s="12">
        <v>44.14</v>
      </c>
      <c r="P59" s="12"/>
      <c r="Q59" s="12">
        <f t="shared" si="5"/>
        <v>127.86</v>
      </c>
    </row>
    <row r="60" spans="1:17" ht="15">
      <c r="A60" s="12">
        <f>výsledovka!B49</f>
        <v>8</v>
      </c>
      <c r="B60" s="12" t="str">
        <f>výsledovka!C49</f>
        <v>Novotný Petr</v>
      </c>
      <c r="C60" s="23">
        <v>100</v>
      </c>
      <c r="D60" s="28">
        <v>6</v>
      </c>
      <c r="E60" s="12">
        <v>6</v>
      </c>
      <c r="F60" s="12">
        <v>6</v>
      </c>
      <c r="G60" s="12">
        <v>6</v>
      </c>
      <c r="H60" s="29">
        <v>10</v>
      </c>
      <c r="I60" s="28">
        <v>10</v>
      </c>
      <c r="J60" s="12">
        <v>10</v>
      </c>
      <c r="K60" s="12">
        <v>6</v>
      </c>
      <c r="L60" s="12">
        <v>6</v>
      </c>
      <c r="M60" s="29">
        <v>6</v>
      </c>
      <c r="N60" s="24">
        <f t="shared" si="4"/>
        <v>172</v>
      </c>
      <c r="O60" s="12">
        <v>18.94</v>
      </c>
      <c r="P60" s="12"/>
      <c r="Q60" s="12">
        <f t="shared" si="5"/>
        <v>153.06</v>
      </c>
    </row>
    <row r="61" spans="1:17" ht="15">
      <c r="A61" s="12">
        <f>výsledovka!B52</f>
        <v>9</v>
      </c>
      <c r="B61" s="12" t="str">
        <f>výsledovka!C52</f>
        <v>Vališ Milan</v>
      </c>
      <c r="C61" s="23">
        <v>100</v>
      </c>
      <c r="D61" s="28">
        <v>6</v>
      </c>
      <c r="E61" s="12">
        <v>6</v>
      </c>
      <c r="F61" s="12">
        <v>10</v>
      </c>
      <c r="G61" s="12">
        <v>6</v>
      </c>
      <c r="H61" s="29">
        <v>10</v>
      </c>
      <c r="I61" s="28">
        <v>6</v>
      </c>
      <c r="J61" s="12">
        <v>10</v>
      </c>
      <c r="K61" s="12">
        <v>6</v>
      </c>
      <c r="L61" s="12">
        <v>10</v>
      </c>
      <c r="M61" s="29">
        <v>6</v>
      </c>
      <c r="N61" s="24">
        <f t="shared" si="4"/>
        <v>176</v>
      </c>
      <c r="O61" s="12">
        <v>37.89</v>
      </c>
      <c r="P61" s="12"/>
      <c r="Q61" s="12">
        <f t="shared" si="5"/>
        <v>138.11</v>
      </c>
    </row>
    <row r="62" spans="1:17" s="11" customFormat="1" ht="15">
      <c r="A62" s="12">
        <f>výsledovka!B46</f>
        <v>10</v>
      </c>
      <c r="B62" s="12" t="str">
        <f>výsledovka!C46</f>
        <v>Sýkora Kamil</v>
      </c>
      <c r="C62" s="23">
        <v>100</v>
      </c>
      <c r="D62" s="28">
        <v>10</v>
      </c>
      <c r="E62" s="12">
        <v>10</v>
      </c>
      <c r="F62" s="12">
        <v>6</v>
      </c>
      <c r="G62" s="12">
        <v>6</v>
      </c>
      <c r="H62" s="29">
        <v>10</v>
      </c>
      <c r="I62" s="28">
        <v>6</v>
      </c>
      <c r="J62" s="12">
        <v>6</v>
      </c>
      <c r="K62" s="12">
        <v>6</v>
      </c>
      <c r="L62" s="12">
        <v>10</v>
      </c>
      <c r="M62" s="29">
        <v>10</v>
      </c>
      <c r="N62" s="24">
        <f>SUM(C62:M62)</f>
        <v>180</v>
      </c>
      <c r="O62" s="12">
        <v>22.66</v>
      </c>
      <c r="P62" s="12"/>
      <c r="Q62" s="12">
        <f>IF(N62-O62+P62&lt;=0,0,N62-O62+P62)</f>
        <v>157.34</v>
      </c>
    </row>
    <row r="63" spans="1:17" ht="15.75" thickBot="1">
      <c r="A63" s="12">
        <f>výsledovka!B53</f>
        <v>11</v>
      </c>
      <c r="B63" s="12" t="str">
        <f>výsledovka!C53</f>
        <v>Chadima Lukáš</v>
      </c>
      <c r="C63" s="23">
        <v>100</v>
      </c>
      <c r="D63" s="30">
        <v>6</v>
      </c>
      <c r="E63" s="31">
        <v>6</v>
      </c>
      <c r="F63" s="31">
        <v>0</v>
      </c>
      <c r="G63" s="31">
        <v>0</v>
      </c>
      <c r="H63" s="32">
        <v>10</v>
      </c>
      <c r="I63" s="30">
        <v>10</v>
      </c>
      <c r="J63" s="31">
        <v>10</v>
      </c>
      <c r="K63" s="31">
        <v>6</v>
      </c>
      <c r="L63" s="31">
        <v>6</v>
      </c>
      <c r="M63" s="32">
        <v>3</v>
      </c>
      <c r="N63" s="24">
        <f t="shared" si="4"/>
        <v>157</v>
      </c>
      <c r="O63" s="12">
        <v>21.01</v>
      </c>
      <c r="P63" s="12"/>
      <c r="Q63" s="12">
        <f t="shared" si="5"/>
        <v>135.99</v>
      </c>
    </row>
  </sheetData>
  <sheetProtection/>
  <mergeCells count="3">
    <mergeCell ref="D7:M7"/>
    <mergeCell ref="D36:M36"/>
    <mergeCell ref="D52:M52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63"/>
  <sheetViews>
    <sheetView zoomScalePageLayoutView="0" workbookViewId="0" topLeftCell="A16">
      <selection activeCell="A6" sqref="A6"/>
    </sheetView>
  </sheetViews>
  <sheetFormatPr defaultColWidth="9.140625" defaultRowHeight="15"/>
  <cols>
    <col min="2" max="2" width="25.00390625" style="0" customWidth="1"/>
    <col min="5" max="12" width="4.7109375" style="0" customWidth="1"/>
    <col min="15" max="15" width="10.00390625" style="0" customWidth="1"/>
  </cols>
  <sheetData>
    <row r="3" ht="15">
      <c r="A3" s="11" t="s">
        <v>10</v>
      </c>
    </row>
    <row r="6" spans="1:15" ht="15">
      <c r="A6" s="1" t="s">
        <v>4</v>
      </c>
      <c r="O6" s="16" t="s">
        <v>25</v>
      </c>
    </row>
    <row r="7" spans="1:16" ht="15.75" thickBot="1">
      <c r="A7" s="13" t="s">
        <v>6</v>
      </c>
      <c r="B7" s="13" t="s">
        <v>7</v>
      </c>
      <c r="C7" s="12" t="s">
        <v>27</v>
      </c>
      <c r="D7" s="12" t="s">
        <v>28</v>
      </c>
      <c r="E7" s="87" t="s">
        <v>20</v>
      </c>
      <c r="F7" s="87"/>
      <c r="G7" s="87"/>
      <c r="H7" s="87"/>
      <c r="I7" s="87"/>
      <c r="J7" s="87"/>
      <c r="K7" s="87"/>
      <c r="L7" s="87"/>
      <c r="M7" s="12" t="s">
        <v>21</v>
      </c>
      <c r="N7" s="15" t="s">
        <v>22</v>
      </c>
      <c r="O7" s="15" t="s">
        <v>23</v>
      </c>
      <c r="P7" s="15" t="s">
        <v>24</v>
      </c>
    </row>
    <row r="8" spans="1:16" ht="15">
      <c r="A8" s="12">
        <f>výsledovka!B29</f>
        <v>1</v>
      </c>
      <c r="B8" s="12" t="str">
        <f>výsledovka!C29</f>
        <v>Vaňátko Petr</v>
      </c>
      <c r="C8" s="12">
        <v>10</v>
      </c>
      <c r="D8" s="23">
        <v>70</v>
      </c>
      <c r="E8" s="25">
        <v>10</v>
      </c>
      <c r="F8" s="26">
        <v>6</v>
      </c>
      <c r="G8" s="26">
        <v>3</v>
      </c>
      <c r="H8" s="27">
        <v>3</v>
      </c>
      <c r="I8" s="25">
        <v>0</v>
      </c>
      <c r="J8" s="26">
        <v>0</v>
      </c>
      <c r="K8" s="53"/>
      <c r="L8" s="43"/>
      <c r="M8" s="24">
        <f>SUM(C8:L8)</f>
        <v>102</v>
      </c>
      <c r="N8" s="12">
        <v>48.51</v>
      </c>
      <c r="O8" s="12"/>
      <c r="P8" s="12">
        <f>IF(M8-N8+O8&lt;=0,0,M8-N8+O8)</f>
        <v>53.49</v>
      </c>
    </row>
    <row r="9" spans="1:16" ht="15">
      <c r="A9" s="12">
        <f>výsledovka!B13</f>
        <v>2</v>
      </c>
      <c r="B9" s="12" t="str">
        <f>výsledovka!C13</f>
        <v>Votroubek Rostislav</v>
      </c>
      <c r="C9" s="12">
        <v>10</v>
      </c>
      <c r="D9" s="23">
        <v>70</v>
      </c>
      <c r="E9" s="28">
        <v>10</v>
      </c>
      <c r="F9" s="12">
        <v>6</v>
      </c>
      <c r="G9" s="12">
        <v>10</v>
      </c>
      <c r="H9" s="29">
        <v>6</v>
      </c>
      <c r="I9" s="28">
        <v>6</v>
      </c>
      <c r="J9" s="12">
        <v>6</v>
      </c>
      <c r="K9" s="54"/>
      <c r="L9" s="45"/>
      <c r="M9" s="24">
        <f aca="true" t="shared" si="0" ref="M9:M29">SUM(C9:L9)</f>
        <v>124</v>
      </c>
      <c r="N9" s="12">
        <v>33.21</v>
      </c>
      <c r="O9" s="12"/>
      <c r="P9" s="12">
        <f aca="true" t="shared" si="1" ref="P9:P29">IF(M9-N9+O9&lt;=0,0,M9-N9+O9)</f>
        <v>90.78999999999999</v>
      </c>
    </row>
    <row r="10" spans="1:16" ht="15">
      <c r="A10" s="12">
        <f>výsledovka!B23</f>
        <v>3</v>
      </c>
      <c r="B10" s="12" t="str">
        <f>výsledovka!C23</f>
        <v>Pekláková Jaroslava</v>
      </c>
      <c r="C10" s="12">
        <v>10</v>
      </c>
      <c r="D10" s="23">
        <v>70</v>
      </c>
      <c r="E10" s="28">
        <v>10</v>
      </c>
      <c r="F10" s="12">
        <v>10</v>
      </c>
      <c r="G10" s="12">
        <v>10</v>
      </c>
      <c r="H10" s="29">
        <v>6</v>
      </c>
      <c r="I10" s="28">
        <v>6</v>
      </c>
      <c r="J10" s="12">
        <v>6</v>
      </c>
      <c r="K10" s="54"/>
      <c r="L10" s="45"/>
      <c r="M10" s="24">
        <f t="shared" si="0"/>
        <v>128</v>
      </c>
      <c r="N10" s="12">
        <v>35.37</v>
      </c>
      <c r="O10" s="12"/>
      <c r="P10" s="12">
        <f t="shared" si="1"/>
        <v>92.63</v>
      </c>
    </row>
    <row r="11" spans="1:16" ht="15">
      <c r="A11" s="12">
        <f>výsledovka!B27</f>
        <v>4</v>
      </c>
      <c r="B11" s="12" t="str">
        <f>výsledovka!C27</f>
        <v>Lanc Milan</v>
      </c>
      <c r="C11" s="12">
        <v>10</v>
      </c>
      <c r="D11" s="23">
        <v>70</v>
      </c>
      <c r="E11" s="28">
        <v>6</v>
      </c>
      <c r="F11" s="12">
        <v>6</v>
      </c>
      <c r="G11" s="12">
        <v>6</v>
      </c>
      <c r="H11" s="29">
        <v>0</v>
      </c>
      <c r="I11" s="28">
        <v>6</v>
      </c>
      <c r="J11" s="12">
        <v>0</v>
      </c>
      <c r="K11" s="54"/>
      <c r="L11" s="45"/>
      <c r="M11" s="24">
        <f t="shared" si="0"/>
        <v>104</v>
      </c>
      <c r="N11" s="12">
        <v>29.84</v>
      </c>
      <c r="O11" s="12"/>
      <c r="P11" s="12">
        <f t="shared" si="1"/>
        <v>74.16</v>
      </c>
    </row>
    <row r="12" spans="1:16" ht="15">
      <c r="A12" s="12">
        <f>výsledovka!B11</f>
        <v>5</v>
      </c>
      <c r="B12" s="12" t="str">
        <f>výsledovka!C11</f>
        <v>Müller Martin</v>
      </c>
      <c r="C12" s="12">
        <v>10</v>
      </c>
      <c r="D12" s="23">
        <v>70</v>
      </c>
      <c r="E12" s="28">
        <v>10</v>
      </c>
      <c r="F12" s="12">
        <v>10</v>
      </c>
      <c r="G12" s="12">
        <v>6</v>
      </c>
      <c r="H12" s="29">
        <v>6</v>
      </c>
      <c r="I12" s="28">
        <v>6</v>
      </c>
      <c r="J12" s="12">
        <v>3</v>
      </c>
      <c r="K12" s="54"/>
      <c r="L12" s="45"/>
      <c r="M12" s="24">
        <f t="shared" si="0"/>
        <v>121</v>
      </c>
      <c r="N12" s="57">
        <v>19.4</v>
      </c>
      <c r="O12" s="12"/>
      <c r="P12" s="57">
        <f t="shared" si="1"/>
        <v>101.6</v>
      </c>
    </row>
    <row r="13" spans="1:16" ht="15">
      <c r="A13" s="12">
        <f>výsledovka!B24</f>
        <v>6</v>
      </c>
      <c r="B13" s="12" t="str">
        <f>výsledovka!C24</f>
        <v>Vnouček Miloš</v>
      </c>
      <c r="C13" s="12">
        <v>10</v>
      </c>
      <c r="D13" s="23">
        <v>70</v>
      </c>
      <c r="E13" s="28">
        <v>10</v>
      </c>
      <c r="F13" s="12">
        <v>6</v>
      </c>
      <c r="G13" s="12">
        <v>6</v>
      </c>
      <c r="H13" s="29">
        <v>6</v>
      </c>
      <c r="I13" s="28">
        <v>0</v>
      </c>
      <c r="J13" s="12">
        <v>0</v>
      </c>
      <c r="K13" s="54"/>
      <c r="L13" s="45"/>
      <c r="M13" s="24">
        <f t="shared" si="0"/>
        <v>108</v>
      </c>
      <c r="N13" s="57">
        <v>26</v>
      </c>
      <c r="O13" s="12"/>
      <c r="P13" s="57">
        <f t="shared" si="1"/>
        <v>82</v>
      </c>
    </row>
    <row r="14" spans="1:16" ht="15">
      <c r="A14" s="12">
        <f>výsledovka!B18</f>
        <v>7</v>
      </c>
      <c r="B14" s="12" t="str">
        <f>výsledovka!C18</f>
        <v>Herber Jan</v>
      </c>
      <c r="C14" s="12">
        <v>10</v>
      </c>
      <c r="D14" s="23">
        <v>70</v>
      </c>
      <c r="E14" s="28">
        <v>10</v>
      </c>
      <c r="F14" s="12">
        <v>6</v>
      </c>
      <c r="G14" s="12">
        <v>10</v>
      </c>
      <c r="H14" s="29">
        <v>6</v>
      </c>
      <c r="I14" s="28">
        <v>10</v>
      </c>
      <c r="J14" s="12">
        <v>0</v>
      </c>
      <c r="K14" s="54"/>
      <c r="L14" s="45"/>
      <c r="M14" s="24">
        <f t="shared" si="0"/>
        <v>122</v>
      </c>
      <c r="N14" s="12">
        <v>36.54</v>
      </c>
      <c r="O14" s="12"/>
      <c r="P14" s="12">
        <f t="shared" si="1"/>
        <v>85.46000000000001</v>
      </c>
    </row>
    <row r="15" spans="1:16" ht="15">
      <c r="A15" s="12">
        <f>výsledovka!B14</f>
        <v>8</v>
      </c>
      <c r="B15" s="12" t="str">
        <f>výsledovka!C14</f>
        <v>Mikule Roman</v>
      </c>
      <c r="C15" s="12">
        <v>10</v>
      </c>
      <c r="D15" s="23">
        <v>70</v>
      </c>
      <c r="E15" s="28">
        <v>10</v>
      </c>
      <c r="F15" s="12">
        <v>6</v>
      </c>
      <c r="G15" s="12">
        <v>10</v>
      </c>
      <c r="H15" s="29">
        <v>10</v>
      </c>
      <c r="I15" s="28">
        <v>6</v>
      </c>
      <c r="J15" s="12">
        <v>3</v>
      </c>
      <c r="K15" s="54"/>
      <c r="L15" s="45"/>
      <c r="M15" s="24">
        <f t="shared" si="0"/>
        <v>125</v>
      </c>
      <c r="N15" s="12">
        <v>35.85</v>
      </c>
      <c r="O15" s="12"/>
      <c r="P15" s="12">
        <f t="shared" si="1"/>
        <v>89.15</v>
      </c>
    </row>
    <row r="16" spans="1:16" ht="15">
      <c r="A16" s="12">
        <f>výsledovka!B17</f>
        <v>9</v>
      </c>
      <c r="B16" s="12" t="str">
        <f>výsledovka!C17</f>
        <v>Ryzák Tomáš</v>
      </c>
      <c r="C16" s="12">
        <v>10</v>
      </c>
      <c r="D16" s="23">
        <v>70</v>
      </c>
      <c r="E16" s="28">
        <v>10</v>
      </c>
      <c r="F16" s="12">
        <v>3</v>
      </c>
      <c r="G16" s="12">
        <v>10</v>
      </c>
      <c r="H16" s="29">
        <v>6</v>
      </c>
      <c r="I16" s="28">
        <v>6</v>
      </c>
      <c r="J16" s="12">
        <v>6</v>
      </c>
      <c r="K16" s="54"/>
      <c r="L16" s="45"/>
      <c r="M16" s="24">
        <f t="shared" si="0"/>
        <v>121</v>
      </c>
      <c r="N16" s="12">
        <v>14.75</v>
      </c>
      <c r="O16" s="12"/>
      <c r="P16" s="12">
        <f t="shared" si="1"/>
        <v>106.25</v>
      </c>
    </row>
    <row r="17" spans="1:16" ht="15">
      <c r="A17" s="12">
        <f>výsledovka!B26</f>
        <v>10</v>
      </c>
      <c r="B17" s="12" t="str">
        <f>výsledovka!C26</f>
        <v>Filip Stanislav</v>
      </c>
      <c r="C17" s="12">
        <v>10</v>
      </c>
      <c r="D17" s="23">
        <v>70</v>
      </c>
      <c r="E17" s="28">
        <v>10</v>
      </c>
      <c r="F17" s="12">
        <v>6</v>
      </c>
      <c r="G17" s="12">
        <v>10</v>
      </c>
      <c r="H17" s="29">
        <v>10</v>
      </c>
      <c r="I17" s="28">
        <v>6</v>
      </c>
      <c r="J17" s="12">
        <v>0</v>
      </c>
      <c r="K17" s="54"/>
      <c r="L17" s="45"/>
      <c r="M17" s="24">
        <f t="shared" si="0"/>
        <v>122</v>
      </c>
      <c r="N17" s="12">
        <v>16.96</v>
      </c>
      <c r="O17" s="12"/>
      <c r="P17" s="12">
        <f t="shared" si="1"/>
        <v>105.03999999999999</v>
      </c>
    </row>
    <row r="18" spans="1:16" ht="15">
      <c r="A18" s="12">
        <f>výsledovka!B10</f>
        <v>11</v>
      </c>
      <c r="B18" s="12" t="str">
        <f>výsledovka!C10</f>
        <v>Sýkora Kamil</v>
      </c>
      <c r="C18" s="12">
        <v>10</v>
      </c>
      <c r="D18" s="23">
        <v>70</v>
      </c>
      <c r="E18" s="28">
        <v>10</v>
      </c>
      <c r="F18" s="12">
        <v>6</v>
      </c>
      <c r="G18" s="12">
        <v>10</v>
      </c>
      <c r="H18" s="29">
        <v>6</v>
      </c>
      <c r="I18" s="28">
        <v>10</v>
      </c>
      <c r="J18" s="12">
        <v>6</v>
      </c>
      <c r="K18" s="54"/>
      <c r="L18" s="45"/>
      <c r="M18" s="24">
        <f t="shared" si="0"/>
        <v>128</v>
      </c>
      <c r="N18" s="12">
        <v>19.68</v>
      </c>
      <c r="O18" s="12"/>
      <c r="P18" s="12">
        <f t="shared" si="1"/>
        <v>108.32</v>
      </c>
    </row>
    <row r="19" spans="1:16" ht="15">
      <c r="A19" s="12">
        <f>výsledovka!B12</f>
        <v>12</v>
      </c>
      <c r="B19" s="12" t="str">
        <f>výsledovka!C12</f>
        <v>Škaloud Martin</v>
      </c>
      <c r="C19" s="12">
        <v>10</v>
      </c>
      <c r="D19" s="23">
        <v>70</v>
      </c>
      <c r="E19" s="28">
        <v>6</v>
      </c>
      <c r="F19" s="12">
        <v>3</v>
      </c>
      <c r="G19" s="12">
        <v>6</v>
      </c>
      <c r="H19" s="29">
        <v>6</v>
      </c>
      <c r="I19" s="28">
        <v>3</v>
      </c>
      <c r="J19" s="12">
        <v>0</v>
      </c>
      <c r="K19" s="54"/>
      <c r="L19" s="45"/>
      <c r="M19" s="24">
        <f t="shared" si="0"/>
        <v>104</v>
      </c>
      <c r="N19" s="12">
        <v>17.91</v>
      </c>
      <c r="O19" s="12"/>
      <c r="P19" s="12">
        <f t="shared" si="1"/>
        <v>86.09</v>
      </c>
    </row>
    <row r="20" spans="1:16" ht="15">
      <c r="A20" s="12">
        <f>výsledovka!B15</f>
        <v>13</v>
      </c>
      <c r="B20" s="12" t="str">
        <f>výsledovka!C15</f>
        <v>Švitorka Ladislav, Bc.</v>
      </c>
      <c r="C20" s="12">
        <v>10</v>
      </c>
      <c r="D20" s="23">
        <v>70</v>
      </c>
      <c r="E20" s="28">
        <v>6</v>
      </c>
      <c r="F20" s="12">
        <v>3</v>
      </c>
      <c r="G20" s="12">
        <v>6</v>
      </c>
      <c r="H20" s="29">
        <v>3</v>
      </c>
      <c r="I20" s="28">
        <v>6</v>
      </c>
      <c r="J20" s="12">
        <v>0</v>
      </c>
      <c r="K20" s="54"/>
      <c r="L20" s="45"/>
      <c r="M20" s="24">
        <f t="shared" si="0"/>
        <v>104</v>
      </c>
      <c r="N20" s="12">
        <v>25.35</v>
      </c>
      <c r="O20" s="12"/>
      <c r="P20" s="12">
        <f t="shared" si="1"/>
        <v>78.65</v>
      </c>
    </row>
    <row r="21" spans="1:16" ht="15">
      <c r="A21" s="12">
        <f>výsledovka!B22</f>
        <v>14</v>
      </c>
      <c r="B21" s="12" t="str">
        <f>výsledovka!C22</f>
        <v>Bukvic Luboš</v>
      </c>
      <c r="C21" s="12">
        <v>10</v>
      </c>
      <c r="D21" s="23">
        <v>70</v>
      </c>
      <c r="E21" s="28">
        <v>6</v>
      </c>
      <c r="F21" s="12">
        <v>6</v>
      </c>
      <c r="G21" s="12">
        <v>10</v>
      </c>
      <c r="H21" s="29">
        <v>10</v>
      </c>
      <c r="I21" s="28">
        <v>6</v>
      </c>
      <c r="J21" s="12">
        <v>0</v>
      </c>
      <c r="K21" s="54"/>
      <c r="L21" s="45"/>
      <c r="M21" s="24">
        <f t="shared" si="0"/>
        <v>118</v>
      </c>
      <c r="N21" s="12">
        <v>36.73</v>
      </c>
      <c r="O21" s="12"/>
      <c r="P21" s="12">
        <f t="shared" si="1"/>
        <v>81.27000000000001</v>
      </c>
    </row>
    <row r="22" spans="1:16" ht="15">
      <c r="A22" s="12">
        <f>výsledovka!B16</f>
        <v>15</v>
      </c>
      <c r="B22" s="12" t="str">
        <f>výsledovka!C16</f>
        <v>Hanzlík Miroslav, Ing.</v>
      </c>
      <c r="C22" s="12">
        <v>10</v>
      </c>
      <c r="D22" s="23">
        <v>70</v>
      </c>
      <c r="E22" s="28">
        <v>10</v>
      </c>
      <c r="F22" s="12">
        <v>10</v>
      </c>
      <c r="G22" s="12">
        <v>6</v>
      </c>
      <c r="H22" s="29">
        <v>6</v>
      </c>
      <c r="I22" s="28">
        <v>6</v>
      </c>
      <c r="J22" s="12">
        <v>6</v>
      </c>
      <c r="K22" s="54"/>
      <c r="L22" s="45"/>
      <c r="M22" s="24">
        <f t="shared" si="0"/>
        <v>124</v>
      </c>
      <c r="N22" s="12">
        <v>33.79</v>
      </c>
      <c r="O22" s="12"/>
      <c r="P22" s="12">
        <f t="shared" si="1"/>
        <v>90.21000000000001</v>
      </c>
    </row>
    <row r="23" spans="1:16" ht="15">
      <c r="A23" s="12">
        <f>výsledovka!B8</f>
        <v>16</v>
      </c>
      <c r="B23" s="12" t="str">
        <f>výsledovka!C8</f>
        <v>Pulíček Leoš</v>
      </c>
      <c r="C23" s="12">
        <v>10</v>
      </c>
      <c r="D23" s="23">
        <v>70</v>
      </c>
      <c r="E23" s="28">
        <v>10</v>
      </c>
      <c r="F23" s="12">
        <v>10</v>
      </c>
      <c r="G23" s="12">
        <v>10</v>
      </c>
      <c r="H23" s="29">
        <v>10</v>
      </c>
      <c r="I23" s="28">
        <v>10</v>
      </c>
      <c r="J23" s="12">
        <v>10</v>
      </c>
      <c r="K23" s="54"/>
      <c r="L23" s="45"/>
      <c r="M23" s="24">
        <f t="shared" si="0"/>
        <v>140</v>
      </c>
      <c r="N23" s="12">
        <v>20.68</v>
      </c>
      <c r="O23" s="12"/>
      <c r="P23" s="12">
        <f t="shared" si="1"/>
        <v>119.32</v>
      </c>
    </row>
    <row r="24" spans="1:16" ht="15">
      <c r="A24" s="12">
        <f>výsledovka!B20</f>
        <v>17</v>
      </c>
      <c r="B24" s="12" t="str">
        <f>výsledovka!C20</f>
        <v>Brotz Tomáš, Ing.</v>
      </c>
      <c r="C24" s="12">
        <v>10</v>
      </c>
      <c r="D24" s="23">
        <v>70</v>
      </c>
      <c r="E24" s="28">
        <v>6</v>
      </c>
      <c r="F24" s="12">
        <v>6</v>
      </c>
      <c r="G24" s="12">
        <v>10</v>
      </c>
      <c r="H24" s="29">
        <v>6</v>
      </c>
      <c r="I24" s="28">
        <v>10</v>
      </c>
      <c r="J24" s="12">
        <v>6</v>
      </c>
      <c r="K24" s="54"/>
      <c r="L24" s="45"/>
      <c r="M24" s="24">
        <f t="shared" si="0"/>
        <v>124</v>
      </c>
      <c r="N24" s="12">
        <v>22.89</v>
      </c>
      <c r="O24" s="12"/>
      <c r="P24" s="12">
        <f t="shared" si="1"/>
        <v>101.11</v>
      </c>
    </row>
    <row r="25" spans="1:16" ht="15">
      <c r="A25" s="12">
        <f>výsledovka!B25</f>
        <v>18</v>
      </c>
      <c r="B25" s="12" t="str">
        <f>výsledovka!C25</f>
        <v>Lank Lukáš</v>
      </c>
      <c r="C25" s="12">
        <v>10</v>
      </c>
      <c r="D25" s="23">
        <v>70</v>
      </c>
      <c r="E25" s="28">
        <v>6</v>
      </c>
      <c r="F25" s="12">
        <v>3</v>
      </c>
      <c r="G25" s="12">
        <v>10</v>
      </c>
      <c r="H25" s="29">
        <v>10</v>
      </c>
      <c r="I25" s="28">
        <v>10</v>
      </c>
      <c r="J25" s="12">
        <v>6</v>
      </c>
      <c r="K25" s="54"/>
      <c r="L25" s="45"/>
      <c r="M25" s="24">
        <f t="shared" si="0"/>
        <v>125</v>
      </c>
      <c r="N25" s="57">
        <v>48</v>
      </c>
      <c r="O25" s="12"/>
      <c r="P25" s="57">
        <f t="shared" si="1"/>
        <v>77</v>
      </c>
    </row>
    <row r="26" spans="1:16" ht="15">
      <c r="A26" s="12">
        <f>výsledovka!B9</f>
        <v>19</v>
      </c>
      <c r="B26" s="12" t="str">
        <f>výsledovka!C9</f>
        <v>Novotný Petr</v>
      </c>
      <c r="C26" s="12">
        <v>10</v>
      </c>
      <c r="D26" s="23">
        <v>70</v>
      </c>
      <c r="E26" s="28">
        <v>10</v>
      </c>
      <c r="F26" s="12">
        <v>10</v>
      </c>
      <c r="G26" s="12">
        <v>10</v>
      </c>
      <c r="H26" s="29">
        <v>10</v>
      </c>
      <c r="I26" s="28">
        <v>10</v>
      </c>
      <c r="J26" s="12">
        <v>10</v>
      </c>
      <c r="K26" s="54"/>
      <c r="L26" s="45"/>
      <c r="M26" s="24">
        <f t="shared" si="0"/>
        <v>140</v>
      </c>
      <c r="N26" s="12">
        <v>23.44</v>
      </c>
      <c r="O26" s="12"/>
      <c r="P26" s="12">
        <f t="shared" si="1"/>
        <v>116.56</v>
      </c>
    </row>
    <row r="27" spans="1:16" ht="15">
      <c r="A27" s="12">
        <f>výsledovka!B21</f>
        <v>20</v>
      </c>
      <c r="B27" s="12" t="str">
        <f>výsledovka!C21</f>
        <v>Votroubková Jana</v>
      </c>
      <c r="C27" s="12">
        <v>10</v>
      </c>
      <c r="D27" s="23">
        <v>70</v>
      </c>
      <c r="E27" s="28">
        <v>10</v>
      </c>
      <c r="F27" s="12">
        <v>10</v>
      </c>
      <c r="G27" s="12">
        <v>10</v>
      </c>
      <c r="H27" s="29">
        <v>6</v>
      </c>
      <c r="I27" s="28">
        <v>0</v>
      </c>
      <c r="J27" s="12">
        <v>0</v>
      </c>
      <c r="K27" s="54"/>
      <c r="L27" s="45"/>
      <c r="M27" s="24">
        <f t="shared" si="0"/>
        <v>116</v>
      </c>
      <c r="N27" s="60">
        <v>30</v>
      </c>
      <c r="O27" s="12"/>
      <c r="P27" s="57">
        <f t="shared" si="1"/>
        <v>86</v>
      </c>
    </row>
    <row r="28" spans="1:16" ht="15">
      <c r="A28" s="12">
        <f>výsledovka!B19</f>
        <v>21</v>
      </c>
      <c r="B28" s="12" t="str">
        <f>výsledovka!C19</f>
        <v>Vališ Milan</v>
      </c>
      <c r="C28" s="12">
        <v>10</v>
      </c>
      <c r="D28" s="23">
        <v>70</v>
      </c>
      <c r="E28" s="28">
        <v>10</v>
      </c>
      <c r="F28" s="12">
        <v>6</v>
      </c>
      <c r="G28" s="12">
        <v>10</v>
      </c>
      <c r="H28" s="29">
        <v>0</v>
      </c>
      <c r="I28" s="28">
        <v>10</v>
      </c>
      <c r="J28" s="12">
        <v>3</v>
      </c>
      <c r="K28" s="54"/>
      <c r="L28" s="45"/>
      <c r="M28" s="24">
        <f t="shared" si="0"/>
        <v>119</v>
      </c>
      <c r="N28" s="12">
        <v>36.11</v>
      </c>
      <c r="O28" s="12"/>
      <c r="P28" s="12">
        <f t="shared" si="1"/>
        <v>82.89</v>
      </c>
    </row>
    <row r="29" spans="1:16" ht="15">
      <c r="A29" s="61">
        <f>výsledovka!B28</f>
        <v>22</v>
      </c>
      <c r="B29" s="61" t="str">
        <f>výsledovka!C28</f>
        <v>Chadima Lukáš</v>
      </c>
      <c r="C29" s="61">
        <v>10</v>
      </c>
      <c r="D29" s="78">
        <v>70</v>
      </c>
      <c r="E29" s="79">
        <v>10</v>
      </c>
      <c r="F29" s="61">
        <v>6</v>
      </c>
      <c r="G29" s="61">
        <v>3</v>
      </c>
      <c r="H29" s="80">
        <v>3</v>
      </c>
      <c r="I29" s="79">
        <v>6</v>
      </c>
      <c r="J29" s="61">
        <v>3</v>
      </c>
      <c r="K29" s="86"/>
      <c r="L29" s="82"/>
      <c r="M29" s="83">
        <f t="shared" si="0"/>
        <v>111</v>
      </c>
      <c r="N29" s="61">
        <v>30.38</v>
      </c>
      <c r="O29" s="61"/>
      <c r="P29" s="61">
        <f t="shared" si="1"/>
        <v>80.62</v>
      </c>
    </row>
    <row r="30" spans="1:16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ht="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ht="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5" spans="1:15" ht="15">
      <c r="A35" s="1" t="s">
        <v>12</v>
      </c>
      <c r="O35" s="16" t="s">
        <v>25</v>
      </c>
    </row>
    <row r="36" spans="1:16" ht="15.75" thickBot="1">
      <c r="A36" s="13" t="s">
        <v>6</v>
      </c>
      <c r="B36" s="13" t="s">
        <v>7</v>
      </c>
      <c r="C36" s="12" t="s">
        <v>27</v>
      </c>
      <c r="D36" s="12" t="s">
        <v>29</v>
      </c>
      <c r="E36" s="87" t="s">
        <v>20</v>
      </c>
      <c r="F36" s="87"/>
      <c r="G36" s="87"/>
      <c r="H36" s="87"/>
      <c r="I36" s="87"/>
      <c r="J36" s="87"/>
      <c r="K36" s="87"/>
      <c r="L36" s="87"/>
      <c r="M36" s="12" t="s">
        <v>21</v>
      </c>
      <c r="N36" s="15" t="s">
        <v>22</v>
      </c>
      <c r="O36" s="15" t="s">
        <v>23</v>
      </c>
      <c r="P36" s="15" t="s">
        <v>24</v>
      </c>
    </row>
    <row r="37" spans="1:16" ht="15">
      <c r="A37" s="12">
        <f>výsledovka!B40</f>
        <v>1</v>
      </c>
      <c r="B37" s="12" t="str">
        <f>výsledovka!C40</f>
        <v>Pekláková Jaroslava</v>
      </c>
      <c r="C37" s="12">
        <v>10</v>
      </c>
      <c r="D37" s="23">
        <v>70</v>
      </c>
      <c r="E37" s="25">
        <v>6</v>
      </c>
      <c r="F37" s="26">
        <v>6</v>
      </c>
      <c r="G37" s="26">
        <v>10</v>
      </c>
      <c r="H37" s="27">
        <v>6</v>
      </c>
      <c r="I37" s="25">
        <v>6</v>
      </c>
      <c r="J37" s="26">
        <v>0</v>
      </c>
      <c r="K37" s="53"/>
      <c r="L37" s="43"/>
      <c r="M37" s="24">
        <f>SUM(C37:L37)</f>
        <v>114</v>
      </c>
      <c r="N37" s="57">
        <v>46.3</v>
      </c>
      <c r="O37" s="12"/>
      <c r="P37" s="57">
        <f>IF(M37-N37+O37&lt;=0,0,M37-N37+O37)</f>
        <v>67.7</v>
      </c>
    </row>
    <row r="38" spans="1:16" ht="15">
      <c r="A38" s="12">
        <f>výsledovka!B34</f>
        <v>2</v>
      </c>
      <c r="B38" s="12" t="str">
        <f>výsledovka!C34</f>
        <v>Ryzák Tomáš</v>
      </c>
      <c r="C38" s="12">
        <v>10</v>
      </c>
      <c r="D38" s="23">
        <v>70</v>
      </c>
      <c r="E38" s="28">
        <v>10</v>
      </c>
      <c r="F38" s="12">
        <v>10</v>
      </c>
      <c r="G38" s="12">
        <v>10</v>
      </c>
      <c r="H38" s="29">
        <v>10</v>
      </c>
      <c r="I38" s="28">
        <v>10</v>
      </c>
      <c r="J38" s="12">
        <v>6</v>
      </c>
      <c r="K38" s="54"/>
      <c r="L38" s="45"/>
      <c r="M38" s="24">
        <f aca="true" t="shared" si="2" ref="M38:M44">SUM(C38:L38)</f>
        <v>136</v>
      </c>
      <c r="N38" s="12">
        <v>20.65</v>
      </c>
      <c r="O38" s="12"/>
      <c r="P38" s="12">
        <f aca="true" t="shared" si="3" ref="P38:P44">IF(M38-N38+O38&lt;=0,0,M38-N38+O38)</f>
        <v>115.35</v>
      </c>
    </row>
    <row r="39" spans="1:16" ht="15">
      <c r="A39" s="12">
        <f>výsledovka!B39</f>
        <v>3</v>
      </c>
      <c r="B39" s="12" t="str">
        <f>výsledovka!C39</f>
        <v>Herber Jan</v>
      </c>
      <c r="C39" s="12">
        <v>10</v>
      </c>
      <c r="D39" s="23">
        <v>70</v>
      </c>
      <c r="E39" s="28">
        <v>6</v>
      </c>
      <c r="F39" s="12">
        <v>6</v>
      </c>
      <c r="G39" s="12">
        <v>10</v>
      </c>
      <c r="H39" s="29">
        <v>10</v>
      </c>
      <c r="I39" s="28">
        <v>10</v>
      </c>
      <c r="J39" s="12">
        <v>6</v>
      </c>
      <c r="K39" s="54"/>
      <c r="L39" s="45"/>
      <c r="M39" s="24">
        <f t="shared" si="2"/>
        <v>128</v>
      </c>
      <c r="N39" s="12">
        <v>43.28</v>
      </c>
      <c r="O39" s="12"/>
      <c r="P39" s="12">
        <f t="shared" si="3"/>
        <v>84.72</v>
      </c>
    </row>
    <row r="40" spans="1:16" ht="15">
      <c r="A40" s="12">
        <f>výsledovka!B38</f>
        <v>4</v>
      </c>
      <c r="B40" s="12" t="str">
        <f>výsledovka!C38</f>
        <v>Filip Stanislav</v>
      </c>
      <c r="C40" s="12">
        <v>10</v>
      </c>
      <c r="D40" s="23">
        <v>70</v>
      </c>
      <c r="E40" s="28">
        <v>10</v>
      </c>
      <c r="F40" s="12">
        <v>6</v>
      </c>
      <c r="G40" s="12">
        <v>10</v>
      </c>
      <c r="H40" s="29">
        <v>6</v>
      </c>
      <c r="I40" s="28">
        <v>6</v>
      </c>
      <c r="J40" s="12">
        <v>3</v>
      </c>
      <c r="K40" s="54"/>
      <c r="L40" s="45"/>
      <c r="M40" s="24">
        <f t="shared" si="2"/>
        <v>121</v>
      </c>
      <c r="N40" s="12">
        <v>29.28</v>
      </c>
      <c r="O40" s="12"/>
      <c r="P40" s="12">
        <f t="shared" si="3"/>
        <v>91.72</v>
      </c>
    </row>
    <row r="41" spans="1:16" ht="15">
      <c r="A41" s="12">
        <f>výsledovka!B36</f>
        <v>5</v>
      </c>
      <c r="B41" s="12" t="str">
        <f>výsledovka!C36</f>
        <v>Sýkora Kamil</v>
      </c>
      <c r="C41" s="12">
        <v>10</v>
      </c>
      <c r="D41" s="23">
        <v>70</v>
      </c>
      <c r="E41" s="28">
        <v>10</v>
      </c>
      <c r="F41" s="12">
        <v>10</v>
      </c>
      <c r="G41" s="12">
        <v>10</v>
      </c>
      <c r="H41" s="29">
        <v>6</v>
      </c>
      <c r="I41" s="28">
        <v>10</v>
      </c>
      <c r="J41" s="12">
        <v>6</v>
      </c>
      <c r="K41" s="54"/>
      <c r="L41" s="45"/>
      <c r="M41" s="24">
        <f t="shared" si="2"/>
        <v>132</v>
      </c>
      <c r="N41" s="12">
        <v>41.02</v>
      </c>
      <c r="O41" s="12"/>
      <c r="P41" s="12">
        <f t="shared" si="3"/>
        <v>90.97999999999999</v>
      </c>
    </row>
    <row r="42" spans="1:17" ht="15">
      <c r="A42" s="12">
        <f>výsledovka!B41</f>
        <v>6</v>
      </c>
      <c r="B42" s="12" t="str">
        <f>výsledovka!C41</f>
        <v>Hanzlík Miroslav, Ing.</v>
      </c>
      <c r="C42" s="12">
        <v>10</v>
      </c>
      <c r="D42" s="23">
        <v>60</v>
      </c>
      <c r="E42" s="28">
        <v>6</v>
      </c>
      <c r="F42" s="12">
        <v>6</v>
      </c>
      <c r="G42" s="12">
        <v>6</v>
      </c>
      <c r="H42" s="29">
        <v>0</v>
      </c>
      <c r="I42" s="28">
        <v>10</v>
      </c>
      <c r="J42" s="12">
        <v>6</v>
      </c>
      <c r="K42" s="54"/>
      <c r="L42" s="45"/>
      <c r="M42" s="24">
        <f t="shared" si="2"/>
        <v>104</v>
      </c>
      <c r="N42" s="12">
        <v>62.57</v>
      </c>
      <c r="O42" s="12">
        <v>-10</v>
      </c>
      <c r="P42" s="12">
        <f t="shared" si="3"/>
        <v>31.43</v>
      </c>
      <c r="Q42" s="11" t="s">
        <v>58</v>
      </c>
    </row>
    <row r="43" spans="1:16" ht="15">
      <c r="A43" s="12">
        <f>výsledovka!B37</f>
        <v>7</v>
      </c>
      <c r="B43" s="12" t="str">
        <f>výsledovka!C37</f>
        <v>Novotný Petr</v>
      </c>
      <c r="C43" s="12">
        <v>10</v>
      </c>
      <c r="D43" s="23">
        <v>70</v>
      </c>
      <c r="E43" s="28">
        <v>6</v>
      </c>
      <c r="F43" s="12">
        <v>6</v>
      </c>
      <c r="G43" s="12">
        <v>10</v>
      </c>
      <c r="H43" s="29">
        <v>6</v>
      </c>
      <c r="I43" s="28">
        <v>6</v>
      </c>
      <c r="J43" s="12">
        <v>3</v>
      </c>
      <c r="K43" s="54"/>
      <c r="L43" s="45"/>
      <c r="M43" s="24">
        <f t="shared" si="2"/>
        <v>117</v>
      </c>
      <c r="N43" s="12">
        <v>35.06</v>
      </c>
      <c r="O43" s="12"/>
      <c r="P43" s="12">
        <f t="shared" si="3"/>
        <v>81.94</v>
      </c>
    </row>
    <row r="44" spans="1:16" ht="15">
      <c r="A44" s="61">
        <f>výsledovka!B35</f>
        <v>8</v>
      </c>
      <c r="B44" s="61" t="str">
        <f>výsledovka!C35</f>
        <v>Peklák Dalibor</v>
      </c>
      <c r="C44" s="61">
        <v>10</v>
      </c>
      <c r="D44" s="78">
        <v>70</v>
      </c>
      <c r="E44" s="79">
        <v>10</v>
      </c>
      <c r="F44" s="61">
        <v>6</v>
      </c>
      <c r="G44" s="61">
        <v>10</v>
      </c>
      <c r="H44" s="80">
        <v>10</v>
      </c>
      <c r="I44" s="79">
        <v>10</v>
      </c>
      <c r="J44" s="61">
        <v>10</v>
      </c>
      <c r="K44" s="86"/>
      <c r="L44" s="82"/>
      <c r="M44" s="83">
        <f t="shared" si="2"/>
        <v>136</v>
      </c>
      <c r="N44" s="61">
        <v>40.65</v>
      </c>
      <c r="O44" s="61"/>
      <c r="P44" s="61">
        <f t="shared" si="3"/>
        <v>95.35</v>
      </c>
    </row>
    <row r="45" spans="1:16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84"/>
      <c r="L45" s="84"/>
      <c r="M45" s="67"/>
      <c r="N45" s="67"/>
      <c r="O45" s="67"/>
      <c r="P45" s="67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85"/>
      <c r="L46" s="85"/>
      <c r="M46" s="14"/>
      <c r="N46" s="14"/>
      <c r="O46" s="14"/>
      <c r="P46" s="14"/>
    </row>
    <row r="47" spans="1:1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85"/>
      <c r="L47" s="85"/>
      <c r="M47" s="14"/>
      <c r="N47" s="14"/>
      <c r="O47" s="14"/>
      <c r="P47" s="14"/>
    </row>
    <row r="48" spans="1:1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85"/>
      <c r="L48" s="85"/>
      <c r="M48" s="14"/>
      <c r="N48" s="14"/>
      <c r="O48" s="14"/>
      <c r="P48" s="14"/>
    </row>
    <row r="51" spans="1:15" ht="15">
      <c r="A51" s="1" t="s">
        <v>13</v>
      </c>
      <c r="O51" s="16" t="s">
        <v>25</v>
      </c>
    </row>
    <row r="52" spans="1:16" ht="15.75" thickBot="1">
      <c r="A52" s="13" t="s">
        <v>6</v>
      </c>
      <c r="B52" s="13" t="s">
        <v>7</v>
      </c>
      <c r="C52" s="12" t="s">
        <v>19</v>
      </c>
      <c r="D52" s="12" t="s">
        <v>29</v>
      </c>
      <c r="E52" s="87" t="s">
        <v>20</v>
      </c>
      <c r="F52" s="87"/>
      <c r="G52" s="87"/>
      <c r="H52" s="87"/>
      <c r="I52" s="87"/>
      <c r="J52" s="87"/>
      <c r="K52" s="87"/>
      <c r="L52" s="87"/>
      <c r="M52" s="12" t="s">
        <v>21</v>
      </c>
      <c r="N52" s="15" t="s">
        <v>22</v>
      </c>
      <c r="O52" s="15" t="s">
        <v>23</v>
      </c>
      <c r="P52" s="15" t="s">
        <v>24</v>
      </c>
    </row>
    <row r="53" spans="1:16" ht="15">
      <c r="A53" s="12">
        <f>výsledovka!B56</f>
        <v>1</v>
      </c>
      <c r="B53" s="12" t="str">
        <f>výsledovka!C56</f>
        <v>Votroubek Rostislav</v>
      </c>
      <c r="C53" s="12">
        <v>70</v>
      </c>
      <c r="D53" s="23">
        <v>90</v>
      </c>
      <c r="E53" s="25">
        <v>10</v>
      </c>
      <c r="F53" s="26">
        <v>6</v>
      </c>
      <c r="G53" s="26">
        <v>10</v>
      </c>
      <c r="H53" s="27">
        <v>10</v>
      </c>
      <c r="I53" s="51">
        <v>6</v>
      </c>
      <c r="J53" s="26">
        <v>6</v>
      </c>
      <c r="K53" s="53"/>
      <c r="L53" s="43"/>
      <c r="M53" s="24">
        <f>SUM(C53:L53)</f>
        <v>208</v>
      </c>
      <c r="N53" s="12">
        <v>39.42</v>
      </c>
      <c r="O53" s="12"/>
      <c r="P53" s="12">
        <f>IF(M53-N53+O53&lt;=0,0,M53-N53+O53)</f>
        <v>168.57999999999998</v>
      </c>
    </row>
    <row r="54" spans="1:16" ht="15">
      <c r="A54" s="12">
        <f>výsledovka!B54</f>
        <v>2</v>
      </c>
      <c r="B54" s="12" t="str">
        <f>výsledovka!C54</f>
        <v>Pekláková Jaroslava</v>
      </c>
      <c r="C54" s="12">
        <v>70</v>
      </c>
      <c r="D54" s="23">
        <v>90</v>
      </c>
      <c r="E54" s="28">
        <v>0</v>
      </c>
      <c r="F54" s="12">
        <v>0</v>
      </c>
      <c r="G54" s="12">
        <v>10</v>
      </c>
      <c r="H54" s="29">
        <v>6</v>
      </c>
      <c r="I54" s="24">
        <v>10</v>
      </c>
      <c r="J54" s="12">
        <v>6</v>
      </c>
      <c r="K54" s="54"/>
      <c r="L54" s="45"/>
      <c r="M54" s="24">
        <f aca="true" t="shared" si="4" ref="M54:M63">SUM(C54:L54)</f>
        <v>192</v>
      </c>
      <c r="N54" s="12">
        <v>36.16</v>
      </c>
      <c r="O54" s="12"/>
      <c r="P54" s="12">
        <f aca="true" t="shared" si="5" ref="P54:P63">IF(M54-N54+O54&lt;=0,0,M54-N54+O54)</f>
        <v>155.84</v>
      </c>
    </row>
    <row r="55" spans="1:16" ht="15">
      <c r="A55" s="12">
        <f>výsledovka!B51</f>
        <v>3</v>
      </c>
      <c r="B55" s="12" t="str">
        <f>výsledovka!C51</f>
        <v>Peklák Dalibor</v>
      </c>
      <c r="C55" s="12">
        <v>70</v>
      </c>
      <c r="D55" s="23">
        <v>90</v>
      </c>
      <c r="E55" s="28">
        <v>10</v>
      </c>
      <c r="F55" s="12">
        <v>6</v>
      </c>
      <c r="G55" s="12">
        <v>6</v>
      </c>
      <c r="H55" s="29">
        <v>6</v>
      </c>
      <c r="I55" s="24">
        <v>6</v>
      </c>
      <c r="J55" s="12">
        <v>3</v>
      </c>
      <c r="K55" s="54"/>
      <c r="L55" s="45"/>
      <c r="M55" s="24">
        <f t="shared" si="4"/>
        <v>197</v>
      </c>
      <c r="N55" s="12">
        <v>24.74</v>
      </c>
      <c r="O55" s="12"/>
      <c r="P55" s="12">
        <f t="shared" si="5"/>
        <v>172.26</v>
      </c>
    </row>
    <row r="56" spans="1:16" ht="15">
      <c r="A56" s="12">
        <f>výsledovka!B50</f>
        <v>4</v>
      </c>
      <c r="B56" s="12" t="str">
        <f>výsledovka!C50</f>
        <v>Ryzák Tomáš</v>
      </c>
      <c r="C56" s="12">
        <v>70</v>
      </c>
      <c r="D56" s="23">
        <v>90</v>
      </c>
      <c r="E56" s="28">
        <v>10</v>
      </c>
      <c r="F56" s="12">
        <v>6</v>
      </c>
      <c r="G56" s="12">
        <v>6</v>
      </c>
      <c r="H56" s="29">
        <v>6</v>
      </c>
      <c r="I56" s="24">
        <v>10</v>
      </c>
      <c r="J56" s="12">
        <v>6</v>
      </c>
      <c r="K56" s="54"/>
      <c r="L56" s="45"/>
      <c r="M56" s="24">
        <f t="shared" si="4"/>
        <v>204</v>
      </c>
      <c r="N56" s="12">
        <v>20.24</v>
      </c>
      <c r="O56" s="12"/>
      <c r="P56" s="12">
        <f t="shared" si="5"/>
        <v>183.76</v>
      </c>
    </row>
    <row r="57" spans="1:16" ht="15">
      <c r="A57" s="12">
        <f>výsledovka!B47</f>
        <v>5</v>
      </c>
      <c r="B57" s="12" t="str">
        <f>výsledovka!C47</f>
        <v>Filip Stanislav</v>
      </c>
      <c r="C57" s="12">
        <v>70</v>
      </c>
      <c r="D57" s="23">
        <v>90</v>
      </c>
      <c r="E57" s="62">
        <v>10</v>
      </c>
      <c r="F57" s="63">
        <v>10</v>
      </c>
      <c r="G57" s="63">
        <v>6</v>
      </c>
      <c r="H57" s="64">
        <v>6</v>
      </c>
      <c r="I57" s="65">
        <v>10</v>
      </c>
      <c r="J57" s="63">
        <v>6</v>
      </c>
      <c r="K57" s="54"/>
      <c r="L57" s="45"/>
      <c r="M57" s="24">
        <f t="shared" si="4"/>
        <v>208</v>
      </c>
      <c r="N57" s="12">
        <v>28.53</v>
      </c>
      <c r="O57" s="12"/>
      <c r="P57" s="12">
        <f t="shared" si="5"/>
        <v>179.47</v>
      </c>
    </row>
    <row r="58" spans="1:16" ht="15">
      <c r="A58" s="12">
        <f>výsledovka!B48</f>
        <v>6</v>
      </c>
      <c r="B58" s="12" t="str">
        <f>výsledovka!C48</f>
        <v>Škaloud Martin</v>
      </c>
      <c r="C58" s="12">
        <v>70</v>
      </c>
      <c r="D58" s="23">
        <v>90</v>
      </c>
      <c r="E58" s="28">
        <v>10</v>
      </c>
      <c r="F58" s="12">
        <v>6</v>
      </c>
      <c r="G58" s="12">
        <v>10</v>
      </c>
      <c r="H58" s="29">
        <v>6</v>
      </c>
      <c r="I58" s="24">
        <v>6</v>
      </c>
      <c r="J58" s="12">
        <v>3</v>
      </c>
      <c r="K58" s="54"/>
      <c r="L58" s="45"/>
      <c r="M58" s="24">
        <f t="shared" si="4"/>
        <v>201</v>
      </c>
      <c r="N58" s="12">
        <v>18.01</v>
      </c>
      <c r="O58" s="12"/>
      <c r="P58" s="12">
        <f t="shared" si="5"/>
        <v>182.99</v>
      </c>
    </row>
    <row r="59" spans="1:16" ht="15">
      <c r="A59" s="12">
        <f>výsledovka!B55</f>
        <v>7</v>
      </c>
      <c r="B59" s="12" t="str">
        <f>výsledovka!C55</f>
        <v>Bukvic Luboš</v>
      </c>
      <c r="C59" s="12">
        <v>70</v>
      </c>
      <c r="D59" s="23">
        <v>90</v>
      </c>
      <c r="E59" s="28">
        <v>6</v>
      </c>
      <c r="F59" s="12">
        <v>6</v>
      </c>
      <c r="G59" s="12">
        <v>6</v>
      </c>
      <c r="H59" s="29">
        <v>6</v>
      </c>
      <c r="I59" s="24">
        <v>3</v>
      </c>
      <c r="J59" s="12">
        <v>0</v>
      </c>
      <c r="K59" s="54"/>
      <c r="L59" s="45"/>
      <c r="M59" s="24">
        <f t="shared" si="4"/>
        <v>187</v>
      </c>
      <c r="N59" s="12">
        <v>34.52</v>
      </c>
      <c r="O59" s="12"/>
      <c r="P59" s="12">
        <f t="shared" si="5"/>
        <v>152.48</v>
      </c>
    </row>
    <row r="60" spans="1:16" ht="15">
      <c r="A60" s="12">
        <f>výsledovka!B49</f>
        <v>8</v>
      </c>
      <c r="B60" s="12" t="str">
        <f>výsledovka!C49</f>
        <v>Novotný Petr</v>
      </c>
      <c r="C60" s="12">
        <v>70</v>
      </c>
      <c r="D60" s="23">
        <v>90</v>
      </c>
      <c r="E60" s="28">
        <v>10</v>
      </c>
      <c r="F60" s="12">
        <v>10</v>
      </c>
      <c r="G60" s="12">
        <v>6</v>
      </c>
      <c r="H60" s="29">
        <v>6</v>
      </c>
      <c r="I60" s="24">
        <v>6</v>
      </c>
      <c r="J60" s="12">
        <v>6</v>
      </c>
      <c r="K60" s="54"/>
      <c r="L60" s="45"/>
      <c r="M60" s="24">
        <f t="shared" si="4"/>
        <v>204</v>
      </c>
      <c r="N60" s="12">
        <v>26.46</v>
      </c>
      <c r="O60" s="12"/>
      <c r="P60" s="12">
        <f t="shared" si="5"/>
        <v>177.54</v>
      </c>
    </row>
    <row r="61" spans="1:16" ht="15">
      <c r="A61" s="12">
        <f>výsledovka!B52</f>
        <v>9</v>
      </c>
      <c r="B61" s="12" t="str">
        <f>výsledovka!C52</f>
        <v>Vališ Milan</v>
      </c>
      <c r="C61" s="12">
        <v>70</v>
      </c>
      <c r="D61" s="23">
        <v>90</v>
      </c>
      <c r="E61" s="28">
        <v>10</v>
      </c>
      <c r="F61" s="12">
        <v>6</v>
      </c>
      <c r="G61" s="12">
        <v>10</v>
      </c>
      <c r="H61" s="29">
        <v>6</v>
      </c>
      <c r="I61" s="24">
        <v>10</v>
      </c>
      <c r="J61" s="12">
        <v>6</v>
      </c>
      <c r="K61" s="54"/>
      <c r="L61" s="45"/>
      <c r="M61" s="24">
        <f t="shared" si="4"/>
        <v>208</v>
      </c>
      <c r="N61" s="12">
        <v>25.69</v>
      </c>
      <c r="O61" s="12"/>
      <c r="P61" s="12">
        <f t="shared" si="5"/>
        <v>182.31</v>
      </c>
    </row>
    <row r="62" spans="1:16" s="11" customFormat="1" ht="15">
      <c r="A62" s="12">
        <f>výsledovka!B46</f>
        <v>10</v>
      </c>
      <c r="B62" s="12" t="str">
        <f>výsledovka!C46</f>
        <v>Sýkora Kamil</v>
      </c>
      <c r="C62" s="12">
        <v>70</v>
      </c>
      <c r="D62" s="23">
        <v>90</v>
      </c>
      <c r="E62" s="28">
        <v>10</v>
      </c>
      <c r="F62" s="12">
        <v>6</v>
      </c>
      <c r="G62" s="12">
        <v>10</v>
      </c>
      <c r="H62" s="29">
        <v>10</v>
      </c>
      <c r="I62" s="24">
        <v>10</v>
      </c>
      <c r="J62" s="12">
        <v>6</v>
      </c>
      <c r="K62" s="54"/>
      <c r="L62" s="45"/>
      <c r="M62" s="24">
        <f>SUM(C62:L62)</f>
        <v>212</v>
      </c>
      <c r="N62" s="12">
        <v>20.83</v>
      </c>
      <c r="O62" s="12"/>
      <c r="P62" s="12">
        <f>IF(M62-N62+O62&lt;=0,0,M62-N62+O62)</f>
        <v>191.17000000000002</v>
      </c>
    </row>
    <row r="63" spans="1:16" ht="15.75" thickBot="1">
      <c r="A63" s="12">
        <f>výsledovka!B53</f>
        <v>11</v>
      </c>
      <c r="B63" s="12" t="str">
        <f>výsledovka!C53</f>
        <v>Chadima Lukáš</v>
      </c>
      <c r="C63" s="12">
        <v>70</v>
      </c>
      <c r="D63" s="23">
        <v>90</v>
      </c>
      <c r="E63" s="30">
        <v>10</v>
      </c>
      <c r="F63" s="31">
        <v>10</v>
      </c>
      <c r="G63" s="31">
        <v>10</v>
      </c>
      <c r="H63" s="32">
        <v>6</v>
      </c>
      <c r="I63" s="52">
        <v>6</v>
      </c>
      <c r="J63" s="31">
        <v>0</v>
      </c>
      <c r="K63" s="55"/>
      <c r="L63" s="46"/>
      <c r="M63" s="24">
        <f t="shared" si="4"/>
        <v>202</v>
      </c>
      <c r="N63" s="12">
        <v>32.17</v>
      </c>
      <c r="O63" s="12"/>
      <c r="P63" s="12">
        <f t="shared" si="5"/>
        <v>169.82999999999998</v>
      </c>
    </row>
  </sheetData>
  <sheetProtection/>
  <mergeCells count="3">
    <mergeCell ref="E7:L7"/>
    <mergeCell ref="E36:L36"/>
    <mergeCell ref="E52:L52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63"/>
  <sheetViews>
    <sheetView zoomScalePageLayoutView="0" workbookViewId="0" topLeftCell="A46">
      <selection activeCell="V60" sqref="V60"/>
    </sheetView>
  </sheetViews>
  <sheetFormatPr defaultColWidth="9.140625" defaultRowHeight="15"/>
  <cols>
    <col min="2" max="2" width="20.7109375" style="0" customWidth="1"/>
    <col min="4" max="12" width="4.7109375" style="0" customWidth="1"/>
    <col min="13" max="14" width="4.7109375" style="11" customWidth="1"/>
    <col min="15" max="15" width="4.7109375" style="0" customWidth="1"/>
    <col min="18" max="18" width="10.421875" style="0" customWidth="1"/>
  </cols>
  <sheetData>
    <row r="3" ht="15">
      <c r="A3" s="11" t="s">
        <v>30</v>
      </c>
    </row>
    <row r="6" spans="1:18" ht="15">
      <c r="A6" s="1" t="s">
        <v>4</v>
      </c>
      <c r="R6" s="16" t="s">
        <v>25</v>
      </c>
    </row>
    <row r="7" spans="1:19" ht="15.75" thickBot="1">
      <c r="A7" s="13" t="s">
        <v>6</v>
      </c>
      <c r="B7" s="13" t="s">
        <v>7</v>
      </c>
      <c r="C7" s="12" t="s">
        <v>19</v>
      </c>
      <c r="D7" s="87" t="s">
        <v>20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2" t="s">
        <v>21</v>
      </c>
      <c r="Q7" s="12" t="s">
        <v>22</v>
      </c>
      <c r="R7" s="15" t="s">
        <v>23</v>
      </c>
      <c r="S7" s="15" t="s">
        <v>24</v>
      </c>
    </row>
    <row r="8" spans="1:20" ht="15">
      <c r="A8" s="12">
        <f>výsledovka!B29</f>
        <v>1</v>
      </c>
      <c r="B8" s="12" t="str">
        <f>výsledovka!C29</f>
        <v>Vaňátko Petr</v>
      </c>
      <c r="C8" s="23">
        <v>30</v>
      </c>
      <c r="D8" s="25">
        <v>6</v>
      </c>
      <c r="E8" s="26">
        <v>3</v>
      </c>
      <c r="F8" s="26">
        <v>6</v>
      </c>
      <c r="G8" s="26">
        <v>3</v>
      </c>
      <c r="H8" s="27">
        <v>10</v>
      </c>
      <c r="I8" s="25">
        <v>6</v>
      </c>
      <c r="J8" s="26">
        <v>6</v>
      </c>
      <c r="K8" s="26">
        <v>0</v>
      </c>
      <c r="L8" s="26">
        <v>0</v>
      </c>
      <c r="M8" s="27">
        <v>0</v>
      </c>
      <c r="N8" s="42"/>
      <c r="O8" s="43"/>
      <c r="P8" s="24">
        <f>SUM(C8:O8)</f>
        <v>70</v>
      </c>
      <c r="Q8" s="12">
        <v>30.58</v>
      </c>
      <c r="R8" s="12">
        <v>-10</v>
      </c>
      <c r="S8" s="12">
        <f>IF(P8-Q8+R8&lt;=0,0,P8-Q8+R8)</f>
        <v>29.42</v>
      </c>
      <c r="T8" s="11" t="s">
        <v>27</v>
      </c>
    </row>
    <row r="9" spans="1:19" ht="15">
      <c r="A9" s="12">
        <f>výsledovka!B13</f>
        <v>2</v>
      </c>
      <c r="B9" s="12" t="str">
        <f>výsledovka!C13</f>
        <v>Votroubek Rostislav</v>
      </c>
      <c r="C9" s="23">
        <v>40</v>
      </c>
      <c r="D9" s="28">
        <v>6</v>
      </c>
      <c r="E9" s="12">
        <v>6</v>
      </c>
      <c r="F9" s="12">
        <v>10</v>
      </c>
      <c r="G9" s="12">
        <v>10</v>
      </c>
      <c r="H9" s="29">
        <v>6</v>
      </c>
      <c r="I9" s="28">
        <v>6</v>
      </c>
      <c r="J9" s="12">
        <v>10</v>
      </c>
      <c r="K9" s="12">
        <v>6</v>
      </c>
      <c r="L9" s="12">
        <v>10</v>
      </c>
      <c r="M9" s="29">
        <v>6</v>
      </c>
      <c r="N9" s="44"/>
      <c r="O9" s="45"/>
      <c r="P9" s="24">
        <f aca="true" t="shared" si="0" ref="P9:P29">SUM(C9:O9)</f>
        <v>116</v>
      </c>
      <c r="Q9" s="12">
        <v>23.62</v>
      </c>
      <c r="R9" s="12"/>
      <c r="S9" s="12">
        <f aca="true" t="shared" si="1" ref="S9:S29">IF(P9-Q9+R9&lt;=0,0,P9-Q9+R9)</f>
        <v>92.38</v>
      </c>
    </row>
    <row r="10" spans="1:19" ht="15">
      <c r="A10" s="12">
        <f>výsledovka!B23</f>
        <v>3</v>
      </c>
      <c r="B10" s="12" t="str">
        <f>výsledovka!C23</f>
        <v>Pekláková Jaroslava</v>
      </c>
      <c r="C10" s="23">
        <v>40</v>
      </c>
      <c r="D10" s="28">
        <v>6</v>
      </c>
      <c r="E10" s="12">
        <v>6</v>
      </c>
      <c r="F10" s="12">
        <v>10</v>
      </c>
      <c r="G10" s="12">
        <v>6</v>
      </c>
      <c r="H10" s="29">
        <v>3</v>
      </c>
      <c r="I10" s="28">
        <v>0</v>
      </c>
      <c r="J10" s="12">
        <v>6</v>
      </c>
      <c r="K10" s="12">
        <v>6</v>
      </c>
      <c r="L10" s="12">
        <v>6</v>
      </c>
      <c r="M10" s="29">
        <v>6</v>
      </c>
      <c r="N10" s="44"/>
      <c r="O10" s="45"/>
      <c r="P10" s="24">
        <f t="shared" si="0"/>
        <v>95</v>
      </c>
      <c r="Q10" s="12">
        <v>25.79</v>
      </c>
      <c r="R10" s="12"/>
      <c r="S10" s="12">
        <f t="shared" si="1"/>
        <v>69.21000000000001</v>
      </c>
    </row>
    <row r="11" spans="1:19" ht="15">
      <c r="A11" s="12">
        <f>výsledovka!B27</f>
        <v>4</v>
      </c>
      <c r="B11" s="12" t="str">
        <f>výsledovka!C27</f>
        <v>Lanc Milan</v>
      </c>
      <c r="C11" s="23">
        <v>40</v>
      </c>
      <c r="D11" s="28">
        <v>6</v>
      </c>
      <c r="E11" s="12">
        <v>6</v>
      </c>
      <c r="F11" s="12">
        <v>10</v>
      </c>
      <c r="G11" s="12">
        <v>6</v>
      </c>
      <c r="H11" s="29">
        <v>6</v>
      </c>
      <c r="I11" s="28">
        <v>6</v>
      </c>
      <c r="J11" s="12">
        <v>6</v>
      </c>
      <c r="K11" s="12">
        <v>3</v>
      </c>
      <c r="L11" s="12">
        <v>6</v>
      </c>
      <c r="M11" s="29">
        <v>0</v>
      </c>
      <c r="N11" s="44"/>
      <c r="O11" s="45"/>
      <c r="P11" s="24">
        <f t="shared" si="0"/>
        <v>95</v>
      </c>
      <c r="Q11" s="12">
        <v>26.51</v>
      </c>
      <c r="R11" s="12"/>
      <c r="S11" s="12">
        <f t="shared" si="1"/>
        <v>68.49</v>
      </c>
    </row>
    <row r="12" spans="1:19" ht="15">
      <c r="A12" s="12">
        <f>výsledovka!B11</f>
        <v>5</v>
      </c>
      <c r="B12" s="12" t="str">
        <f>výsledovka!C11</f>
        <v>Müller Martin</v>
      </c>
      <c r="C12" s="23">
        <v>40</v>
      </c>
      <c r="D12" s="28">
        <v>10</v>
      </c>
      <c r="E12" s="12">
        <v>6</v>
      </c>
      <c r="F12" s="12">
        <v>10</v>
      </c>
      <c r="G12" s="12">
        <v>10</v>
      </c>
      <c r="H12" s="29">
        <v>10</v>
      </c>
      <c r="I12" s="28">
        <v>6</v>
      </c>
      <c r="J12" s="12">
        <v>10</v>
      </c>
      <c r="K12" s="12">
        <v>6</v>
      </c>
      <c r="L12" s="12">
        <v>6</v>
      </c>
      <c r="M12" s="29">
        <v>6</v>
      </c>
      <c r="N12" s="44"/>
      <c r="O12" s="45"/>
      <c r="P12" s="24">
        <f t="shared" si="0"/>
        <v>120</v>
      </c>
      <c r="Q12" s="57">
        <v>21.1</v>
      </c>
      <c r="R12" s="12"/>
      <c r="S12" s="57">
        <f t="shared" si="1"/>
        <v>98.9</v>
      </c>
    </row>
    <row r="13" spans="1:19" ht="15">
      <c r="A13" s="12">
        <f>výsledovka!B24</f>
        <v>6</v>
      </c>
      <c r="B13" s="12" t="str">
        <f>výsledovka!C24</f>
        <v>Vnouček Miloš</v>
      </c>
      <c r="C13" s="23">
        <v>40</v>
      </c>
      <c r="D13" s="28">
        <v>10</v>
      </c>
      <c r="E13" s="12">
        <v>6</v>
      </c>
      <c r="F13" s="12">
        <v>10</v>
      </c>
      <c r="G13" s="12">
        <v>10</v>
      </c>
      <c r="H13" s="29">
        <v>6</v>
      </c>
      <c r="I13" s="28">
        <v>3</v>
      </c>
      <c r="J13" s="12">
        <v>6</v>
      </c>
      <c r="K13" s="12">
        <v>6</v>
      </c>
      <c r="L13" s="12">
        <v>10</v>
      </c>
      <c r="M13" s="29">
        <v>3</v>
      </c>
      <c r="N13" s="44"/>
      <c r="O13" s="45"/>
      <c r="P13" s="24">
        <f t="shared" si="0"/>
        <v>110</v>
      </c>
      <c r="Q13" s="12">
        <v>25.76</v>
      </c>
      <c r="R13" s="12"/>
      <c r="S13" s="12">
        <f t="shared" si="1"/>
        <v>84.24</v>
      </c>
    </row>
    <row r="14" spans="1:19" ht="15">
      <c r="A14" s="12">
        <f>výsledovka!B18</f>
        <v>7</v>
      </c>
      <c r="B14" s="12" t="str">
        <f>výsledovka!C18</f>
        <v>Herber Jan</v>
      </c>
      <c r="C14" s="23">
        <v>40</v>
      </c>
      <c r="D14" s="28">
        <v>6</v>
      </c>
      <c r="E14" s="12">
        <v>3</v>
      </c>
      <c r="F14" s="12">
        <v>10</v>
      </c>
      <c r="G14" s="12">
        <v>6</v>
      </c>
      <c r="H14" s="29">
        <v>6</v>
      </c>
      <c r="I14" s="28">
        <v>0</v>
      </c>
      <c r="J14" s="12">
        <v>6</v>
      </c>
      <c r="K14" s="12">
        <v>6</v>
      </c>
      <c r="L14" s="12">
        <v>6</v>
      </c>
      <c r="M14" s="29">
        <v>6</v>
      </c>
      <c r="N14" s="44"/>
      <c r="O14" s="45"/>
      <c r="P14" s="24">
        <f t="shared" si="0"/>
        <v>95</v>
      </c>
      <c r="Q14" s="12">
        <v>29.79</v>
      </c>
      <c r="R14" s="12"/>
      <c r="S14" s="12">
        <f t="shared" si="1"/>
        <v>65.21000000000001</v>
      </c>
    </row>
    <row r="15" spans="1:19" ht="15">
      <c r="A15" s="12">
        <f>výsledovka!B14</f>
        <v>8</v>
      </c>
      <c r="B15" s="12" t="str">
        <f>výsledovka!C14</f>
        <v>Mikule Roman</v>
      </c>
      <c r="C15" s="23">
        <v>40</v>
      </c>
      <c r="D15" s="28">
        <v>10</v>
      </c>
      <c r="E15" s="12">
        <v>6</v>
      </c>
      <c r="F15" s="12">
        <v>3</v>
      </c>
      <c r="G15" s="12">
        <v>0</v>
      </c>
      <c r="H15" s="29">
        <v>10</v>
      </c>
      <c r="I15" s="28">
        <v>6</v>
      </c>
      <c r="J15" s="12">
        <v>10</v>
      </c>
      <c r="K15" s="12">
        <v>6</v>
      </c>
      <c r="L15" s="12">
        <v>10</v>
      </c>
      <c r="M15" s="29">
        <v>6</v>
      </c>
      <c r="N15" s="44"/>
      <c r="O15" s="45"/>
      <c r="P15" s="24">
        <f t="shared" si="0"/>
        <v>107</v>
      </c>
      <c r="Q15" s="12">
        <v>21.9</v>
      </c>
      <c r="R15" s="12"/>
      <c r="S15" s="57">
        <f t="shared" si="1"/>
        <v>85.1</v>
      </c>
    </row>
    <row r="16" spans="1:20" ht="15">
      <c r="A16" s="12">
        <f>výsledovka!B17</f>
        <v>9</v>
      </c>
      <c r="B16" s="12" t="str">
        <f>výsledovka!C17</f>
        <v>Ryzák Tomáš</v>
      </c>
      <c r="C16" s="23">
        <v>30</v>
      </c>
      <c r="D16" s="28">
        <v>6</v>
      </c>
      <c r="E16" s="12">
        <v>6</v>
      </c>
      <c r="F16" s="12">
        <v>6</v>
      </c>
      <c r="G16" s="12">
        <v>6</v>
      </c>
      <c r="H16" s="29">
        <v>10</v>
      </c>
      <c r="I16" s="28">
        <v>6</v>
      </c>
      <c r="J16" s="12">
        <v>6</v>
      </c>
      <c r="K16" s="12">
        <v>6</v>
      </c>
      <c r="L16" s="12">
        <v>6</v>
      </c>
      <c r="M16" s="29">
        <v>6</v>
      </c>
      <c r="N16" s="44"/>
      <c r="O16" s="45"/>
      <c r="P16" s="24">
        <f t="shared" si="0"/>
        <v>94</v>
      </c>
      <c r="Q16" s="12">
        <v>15.07</v>
      </c>
      <c r="R16" s="12">
        <v>-10</v>
      </c>
      <c r="S16" s="12">
        <f t="shared" si="1"/>
        <v>68.93</v>
      </c>
      <c r="T16" s="11" t="s">
        <v>27</v>
      </c>
    </row>
    <row r="17" spans="1:19" ht="15">
      <c r="A17" s="12">
        <f>výsledovka!B26</f>
        <v>10</v>
      </c>
      <c r="B17" s="12" t="str">
        <f>výsledovka!C26</f>
        <v>Filip Stanislav</v>
      </c>
      <c r="C17" s="23">
        <v>40</v>
      </c>
      <c r="D17" s="28">
        <v>6</v>
      </c>
      <c r="E17" s="12">
        <v>6</v>
      </c>
      <c r="F17" s="12">
        <v>6</v>
      </c>
      <c r="G17" s="12">
        <v>3</v>
      </c>
      <c r="H17" s="29">
        <v>10</v>
      </c>
      <c r="I17" s="28">
        <v>6</v>
      </c>
      <c r="J17" s="12">
        <v>6</v>
      </c>
      <c r="K17" s="12">
        <v>6</v>
      </c>
      <c r="L17" s="12">
        <v>6</v>
      </c>
      <c r="M17" s="29">
        <v>6</v>
      </c>
      <c r="N17" s="44"/>
      <c r="O17" s="45"/>
      <c r="P17" s="24">
        <f t="shared" si="0"/>
        <v>101</v>
      </c>
      <c r="Q17" s="12">
        <v>11.79</v>
      </c>
      <c r="R17" s="12"/>
      <c r="S17" s="12">
        <f t="shared" si="1"/>
        <v>89.21000000000001</v>
      </c>
    </row>
    <row r="18" spans="1:19" ht="15">
      <c r="A18" s="12">
        <f>výsledovka!B10</f>
        <v>11</v>
      </c>
      <c r="B18" s="12" t="str">
        <f>výsledovka!C10</f>
        <v>Sýkora Kamil</v>
      </c>
      <c r="C18" s="23">
        <v>40</v>
      </c>
      <c r="D18" s="28">
        <v>10</v>
      </c>
      <c r="E18" s="12">
        <v>10</v>
      </c>
      <c r="F18" s="12">
        <v>10</v>
      </c>
      <c r="G18" s="12">
        <v>10</v>
      </c>
      <c r="H18" s="29">
        <v>10</v>
      </c>
      <c r="I18" s="28">
        <v>10</v>
      </c>
      <c r="J18" s="12">
        <v>10</v>
      </c>
      <c r="K18" s="12">
        <v>6</v>
      </c>
      <c r="L18" s="12">
        <v>10</v>
      </c>
      <c r="M18" s="29">
        <v>6</v>
      </c>
      <c r="N18" s="44"/>
      <c r="O18" s="45"/>
      <c r="P18" s="24">
        <f t="shared" si="0"/>
        <v>132</v>
      </c>
      <c r="Q18" s="12">
        <v>17.73</v>
      </c>
      <c r="R18" s="12"/>
      <c r="S18" s="12">
        <f t="shared" si="1"/>
        <v>114.27</v>
      </c>
    </row>
    <row r="19" spans="1:19" ht="15">
      <c r="A19" s="12">
        <f>výsledovka!B12</f>
        <v>12</v>
      </c>
      <c r="B19" s="12" t="str">
        <f>výsledovka!C12</f>
        <v>Škaloud Martin</v>
      </c>
      <c r="C19" s="23">
        <v>40</v>
      </c>
      <c r="D19" s="28">
        <v>10</v>
      </c>
      <c r="E19" s="12">
        <v>6</v>
      </c>
      <c r="F19" s="12">
        <v>10</v>
      </c>
      <c r="G19" s="12">
        <v>6</v>
      </c>
      <c r="H19" s="29">
        <v>10</v>
      </c>
      <c r="I19" s="28">
        <v>6</v>
      </c>
      <c r="J19" s="12">
        <v>6</v>
      </c>
      <c r="K19" s="12">
        <v>6</v>
      </c>
      <c r="L19" s="12">
        <v>10</v>
      </c>
      <c r="M19" s="29">
        <v>10</v>
      </c>
      <c r="N19" s="44"/>
      <c r="O19" s="45"/>
      <c r="P19" s="24">
        <f t="shared" si="0"/>
        <v>120</v>
      </c>
      <c r="Q19" s="12">
        <v>20.09</v>
      </c>
      <c r="R19" s="12"/>
      <c r="S19" s="12">
        <f t="shared" si="1"/>
        <v>99.91</v>
      </c>
    </row>
    <row r="20" spans="1:19" ht="15">
      <c r="A20" s="12">
        <f>výsledovka!B15</f>
        <v>13</v>
      </c>
      <c r="B20" s="12" t="str">
        <f>výsledovka!C15</f>
        <v>Švitorka Ladislav, Bc.</v>
      </c>
      <c r="C20" s="23">
        <v>40</v>
      </c>
      <c r="D20" s="28">
        <v>10</v>
      </c>
      <c r="E20" s="12">
        <v>6</v>
      </c>
      <c r="F20" s="12">
        <v>10</v>
      </c>
      <c r="G20" s="12">
        <v>10</v>
      </c>
      <c r="H20" s="29">
        <v>10</v>
      </c>
      <c r="I20" s="28">
        <v>3</v>
      </c>
      <c r="J20" s="12">
        <v>10</v>
      </c>
      <c r="K20" s="12">
        <v>10</v>
      </c>
      <c r="L20" s="12">
        <v>6</v>
      </c>
      <c r="M20" s="29">
        <v>3</v>
      </c>
      <c r="N20" s="44"/>
      <c r="O20" s="45"/>
      <c r="P20" s="24">
        <f t="shared" si="0"/>
        <v>118</v>
      </c>
      <c r="Q20" s="12">
        <v>21.74</v>
      </c>
      <c r="R20" s="12"/>
      <c r="S20" s="12">
        <f t="shared" si="1"/>
        <v>96.26</v>
      </c>
    </row>
    <row r="21" spans="1:19" ht="15">
      <c r="A21" s="12">
        <f>výsledovka!B22</f>
        <v>14</v>
      </c>
      <c r="B21" s="12" t="str">
        <f>výsledovka!C22</f>
        <v>Bukvic Luboš</v>
      </c>
      <c r="C21" s="23">
        <v>40</v>
      </c>
      <c r="D21" s="28">
        <v>10</v>
      </c>
      <c r="E21" s="12">
        <v>6</v>
      </c>
      <c r="F21" s="12">
        <v>10</v>
      </c>
      <c r="G21" s="12">
        <v>10</v>
      </c>
      <c r="H21" s="29">
        <v>6</v>
      </c>
      <c r="I21" s="28">
        <v>6</v>
      </c>
      <c r="J21" s="12">
        <v>6</v>
      </c>
      <c r="K21" s="12">
        <v>6</v>
      </c>
      <c r="L21" s="12">
        <v>10</v>
      </c>
      <c r="M21" s="29">
        <v>6</v>
      </c>
      <c r="N21" s="44"/>
      <c r="O21" s="45"/>
      <c r="P21" s="24">
        <f t="shared" si="0"/>
        <v>116</v>
      </c>
      <c r="Q21" s="57">
        <v>26</v>
      </c>
      <c r="R21" s="12"/>
      <c r="S21" s="57">
        <f t="shared" si="1"/>
        <v>90</v>
      </c>
    </row>
    <row r="22" spans="1:19" ht="15">
      <c r="A22" s="12">
        <f>výsledovka!B16</f>
        <v>15</v>
      </c>
      <c r="B22" s="12" t="str">
        <f>výsledovka!C16</f>
        <v>Hanzlík Miroslav, Ing.</v>
      </c>
      <c r="C22" s="23">
        <v>40</v>
      </c>
      <c r="D22" s="28">
        <v>6</v>
      </c>
      <c r="E22" s="12">
        <v>6</v>
      </c>
      <c r="F22" s="12">
        <v>10</v>
      </c>
      <c r="G22" s="12">
        <v>6</v>
      </c>
      <c r="H22" s="29">
        <v>6</v>
      </c>
      <c r="I22" s="28">
        <v>6</v>
      </c>
      <c r="J22" s="12">
        <v>10</v>
      </c>
      <c r="K22" s="12">
        <v>10</v>
      </c>
      <c r="L22" s="12">
        <v>10</v>
      </c>
      <c r="M22" s="29">
        <v>3</v>
      </c>
      <c r="N22" s="44"/>
      <c r="O22" s="45"/>
      <c r="P22" s="24">
        <f t="shared" si="0"/>
        <v>113</v>
      </c>
      <c r="Q22" s="12">
        <v>29.52</v>
      </c>
      <c r="R22" s="12"/>
      <c r="S22" s="12">
        <f t="shared" si="1"/>
        <v>83.48</v>
      </c>
    </row>
    <row r="23" spans="1:19" ht="15">
      <c r="A23" s="12">
        <f>výsledovka!B8</f>
        <v>16</v>
      </c>
      <c r="B23" s="12" t="str">
        <f>výsledovka!C8</f>
        <v>Pulíček Leoš</v>
      </c>
      <c r="C23" s="23">
        <v>40</v>
      </c>
      <c r="D23" s="28">
        <v>10</v>
      </c>
      <c r="E23" s="12">
        <v>10</v>
      </c>
      <c r="F23" s="12">
        <v>10</v>
      </c>
      <c r="G23" s="12">
        <v>6</v>
      </c>
      <c r="H23" s="29">
        <v>10</v>
      </c>
      <c r="I23" s="28">
        <v>10</v>
      </c>
      <c r="J23" s="12">
        <v>10</v>
      </c>
      <c r="K23" s="12">
        <v>10</v>
      </c>
      <c r="L23" s="12">
        <v>10</v>
      </c>
      <c r="M23" s="29">
        <v>10</v>
      </c>
      <c r="N23" s="44"/>
      <c r="O23" s="45"/>
      <c r="P23" s="24">
        <f t="shared" si="0"/>
        <v>136</v>
      </c>
      <c r="Q23" s="12">
        <v>18.82</v>
      </c>
      <c r="R23" s="12"/>
      <c r="S23" s="12">
        <f t="shared" si="1"/>
        <v>117.18</v>
      </c>
    </row>
    <row r="24" spans="1:19" ht="15">
      <c r="A24" s="12">
        <f>výsledovka!B20</f>
        <v>17</v>
      </c>
      <c r="B24" s="12" t="str">
        <f>výsledovka!C20</f>
        <v>Brotz Tomáš, Ing.</v>
      </c>
      <c r="C24" s="23">
        <v>40</v>
      </c>
      <c r="D24" s="28">
        <v>10</v>
      </c>
      <c r="E24" s="12">
        <v>6</v>
      </c>
      <c r="F24" s="12">
        <v>10</v>
      </c>
      <c r="G24" s="12">
        <v>10</v>
      </c>
      <c r="H24" s="29">
        <v>6</v>
      </c>
      <c r="I24" s="28">
        <v>6</v>
      </c>
      <c r="J24" s="12">
        <v>6</v>
      </c>
      <c r="K24" s="12">
        <v>0</v>
      </c>
      <c r="L24" s="12">
        <v>0</v>
      </c>
      <c r="M24" s="29">
        <v>0</v>
      </c>
      <c r="N24" s="44"/>
      <c r="O24" s="45"/>
      <c r="P24" s="24">
        <f t="shared" si="0"/>
        <v>94</v>
      </c>
      <c r="Q24" s="12">
        <v>23.12</v>
      </c>
      <c r="R24" s="12"/>
      <c r="S24" s="12">
        <f t="shared" si="1"/>
        <v>70.88</v>
      </c>
    </row>
    <row r="25" spans="1:19" ht="15">
      <c r="A25" s="12">
        <f>výsledovka!B25</f>
        <v>18</v>
      </c>
      <c r="B25" s="12" t="str">
        <f>výsledovka!C25</f>
        <v>Lank Lukáš</v>
      </c>
      <c r="C25" s="23">
        <v>40</v>
      </c>
      <c r="D25" s="28">
        <v>10</v>
      </c>
      <c r="E25" s="12">
        <v>10</v>
      </c>
      <c r="F25" s="12">
        <v>10</v>
      </c>
      <c r="G25" s="12">
        <v>6</v>
      </c>
      <c r="H25" s="29">
        <v>6</v>
      </c>
      <c r="I25" s="28">
        <v>6</v>
      </c>
      <c r="J25" s="12">
        <v>6</v>
      </c>
      <c r="K25" s="12">
        <v>6</v>
      </c>
      <c r="L25" s="12">
        <v>10</v>
      </c>
      <c r="M25" s="29">
        <v>3</v>
      </c>
      <c r="N25" s="44"/>
      <c r="O25" s="45"/>
      <c r="P25" s="24">
        <f t="shared" si="0"/>
        <v>113</v>
      </c>
      <c r="Q25" s="12">
        <v>35.16</v>
      </c>
      <c r="R25" s="12"/>
      <c r="S25" s="12">
        <f t="shared" si="1"/>
        <v>77.84</v>
      </c>
    </row>
    <row r="26" spans="1:19" ht="15">
      <c r="A26" s="12">
        <f>výsledovka!B9</f>
        <v>19</v>
      </c>
      <c r="B26" s="12" t="str">
        <f>výsledovka!C9</f>
        <v>Novotný Petr</v>
      </c>
      <c r="C26" s="23">
        <v>40</v>
      </c>
      <c r="D26" s="28">
        <v>10</v>
      </c>
      <c r="E26" s="12">
        <v>10</v>
      </c>
      <c r="F26" s="12">
        <v>10</v>
      </c>
      <c r="G26" s="12">
        <v>6</v>
      </c>
      <c r="H26" s="29">
        <v>10</v>
      </c>
      <c r="I26" s="28">
        <v>6</v>
      </c>
      <c r="J26" s="12">
        <v>10</v>
      </c>
      <c r="K26" s="12">
        <v>6</v>
      </c>
      <c r="L26" s="12">
        <v>10</v>
      </c>
      <c r="M26" s="29">
        <v>6</v>
      </c>
      <c r="N26" s="44"/>
      <c r="O26" s="45"/>
      <c r="P26" s="24">
        <f t="shared" si="0"/>
        <v>124</v>
      </c>
      <c r="Q26" s="12">
        <v>16.77</v>
      </c>
      <c r="R26" s="12"/>
      <c r="S26" s="12">
        <f t="shared" si="1"/>
        <v>107.23</v>
      </c>
    </row>
    <row r="27" spans="1:19" ht="15">
      <c r="A27" s="12">
        <f>výsledovka!B21</f>
        <v>20</v>
      </c>
      <c r="B27" s="12" t="str">
        <f>výsledovka!C21</f>
        <v>Votroubková Jana</v>
      </c>
      <c r="C27" s="23">
        <v>40</v>
      </c>
      <c r="D27" s="12">
        <v>6</v>
      </c>
      <c r="E27" s="12">
        <v>6</v>
      </c>
      <c r="F27" s="12">
        <v>10</v>
      </c>
      <c r="G27" s="29">
        <v>6</v>
      </c>
      <c r="H27" s="28">
        <v>6</v>
      </c>
      <c r="I27" s="12">
        <v>6</v>
      </c>
      <c r="J27" s="12">
        <v>10</v>
      </c>
      <c r="K27" s="12">
        <v>6</v>
      </c>
      <c r="L27" s="29">
        <v>10</v>
      </c>
      <c r="M27" s="29">
        <v>3</v>
      </c>
      <c r="N27" s="44"/>
      <c r="O27" s="45"/>
      <c r="P27" s="24">
        <f t="shared" si="0"/>
        <v>109</v>
      </c>
      <c r="Q27" s="12">
        <v>34.55</v>
      </c>
      <c r="R27" s="12"/>
      <c r="S27" s="12">
        <f t="shared" si="1"/>
        <v>74.45</v>
      </c>
    </row>
    <row r="28" spans="1:19" ht="15">
      <c r="A28" s="12">
        <f>výsledovka!B19</f>
        <v>21</v>
      </c>
      <c r="B28" s="12" t="str">
        <f>výsledovka!C19</f>
        <v>Vališ Milan</v>
      </c>
      <c r="C28" s="23">
        <v>40</v>
      </c>
      <c r="D28" s="28">
        <v>10</v>
      </c>
      <c r="E28" s="12">
        <v>6</v>
      </c>
      <c r="F28" s="12">
        <v>6</v>
      </c>
      <c r="G28" s="12">
        <v>6</v>
      </c>
      <c r="H28" s="29">
        <v>10</v>
      </c>
      <c r="I28" s="28">
        <v>6</v>
      </c>
      <c r="J28" s="12">
        <v>10</v>
      </c>
      <c r="K28" s="12">
        <v>6</v>
      </c>
      <c r="L28" s="12">
        <v>6</v>
      </c>
      <c r="M28" s="29">
        <v>6</v>
      </c>
      <c r="N28" s="44"/>
      <c r="O28" s="45"/>
      <c r="P28" s="24">
        <f t="shared" si="0"/>
        <v>112</v>
      </c>
      <c r="Q28" s="57">
        <v>31.1</v>
      </c>
      <c r="R28" s="12"/>
      <c r="S28" s="57">
        <f t="shared" si="1"/>
        <v>80.9</v>
      </c>
    </row>
    <row r="29" spans="1:20" ht="15">
      <c r="A29" s="61">
        <f>výsledovka!B28</f>
        <v>22</v>
      </c>
      <c r="B29" s="61" t="str">
        <f>výsledovka!C28</f>
        <v>Chadima Lukáš</v>
      </c>
      <c r="C29" s="78">
        <v>30</v>
      </c>
      <c r="D29" s="79">
        <v>6</v>
      </c>
      <c r="E29" s="61">
        <v>6</v>
      </c>
      <c r="F29" s="61">
        <v>10</v>
      </c>
      <c r="G29" s="61">
        <v>3</v>
      </c>
      <c r="H29" s="80">
        <v>6</v>
      </c>
      <c r="I29" s="79">
        <v>0</v>
      </c>
      <c r="J29" s="61">
        <v>6</v>
      </c>
      <c r="K29" s="61">
        <v>3</v>
      </c>
      <c r="L29" s="61">
        <v>6</v>
      </c>
      <c r="M29" s="80">
        <v>3</v>
      </c>
      <c r="N29" s="81"/>
      <c r="O29" s="82"/>
      <c r="P29" s="83">
        <f t="shared" si="0"/>
        <v>79</v>
      </c>
      <c r="Q29" s="61">
        <v>19.81</v>
      </c>
      <c r="R29" s="61">
        <v>-10</v>
      </c>
      <c r="S29" s="61">
        <f t="shared" si="1"/>
        <v>49.19</v>
      </c>
      <c r="T29" s="11" t="s">
        <v>27</v>
      </c>
    </row>
    <row r="30" spans="1:19" ht="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</row>
    <row r="32" spans="1:19" ht="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5" spans="1:18" ht="15">
      <c r="A35" s="1" t="s">
        <v>12</v>
      </c>
      <c r="R35" s="16" t="s">
        <v>25</v>
      </c>
    </row>
    <row r="36" spans="1:19" ht="15.75" thickBot="1">
      <c r="A36" s="13" t="s">
        <v>6</v>
      </c>
      <c r="B36" s="13" t="s">
        <v>7</v>
      </c>
      <c r="C36" s="12" t="s">
        <v>19</v>
      </c>
      <c r="D36" s="87" t="s">
        <v>20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12" t="s">
        <v>21</v>
      </c>
      <c r="Q36" s="12" t="s">
        <v>22</v>
      </c>
      <c r="R36" s="15" t="s">
        <v>23</v>
      </c>
      <c r="S36" s="15" t="s">
        <v>24</v>
      </c>
    </row>
    <row r="37" spans="1:19" ht="15">
      <c r="A37" s="12">
        <f>výsledovka!B40</f>
        <v>1</v>
      </c>
      <c r="B37" s="12" t="str">
        <f>výsledovka!C40</f>
        <v>Pekláková Jaroslava</v>
      </c>
      <c r="C37" s="23">
        <v>40</v>
      </c>
      <c r="D37" s="25">
        <v>10</v>
      </c>
      <c r="E37" s="26">
        <v>6</v>
      </c>
      <c r="F37" s="26">
        <v>10</v>
      </c>
      <c r="G37" s="26">
        <v>10</v>
      </c>
      <c r="H37" s="27">
        <v>6</v>
      </c>
      <c r="I37" s="25">
        <v>6</v>
      </c>
      <c r="J37" s="26">
        <v>10</v>
      </c>
      <c r="K37" s="26">
        <v>6</v>
      </c>
      <c r="L37" s="26">
        <v>6</v>
      </c>
      <c r="M37" s="27">
        <v>6</v>
      </c>
      <c r="N37" s="42"/>
      <c r="O37" s="43"/>
      <c r="P37" s="24">
        <f>SUM(C37:O37)</f>
        <v>116</v>
      </c>
      <c r="Q37" s="12">
        <v>53.41</v>
      </c>
      <c r="R37" s="12"/>
      <c r="S37" s="12">
        <f>IF(P37-Q37+R37&lt;=0,0,P37-Q37+R37)</f>
        <v>62.59</v>
      </c>
    </row>
    <row r="38" spans="1:19" ht="15">
      <c r="A38" s="12">
        <f>výsledovka!B34</f>
        <v>2</v>
      </c>
      <c r="B38" s="12" t="str">
        <f>výsledovka!C34</f>
        <v>Ryzák Tomáš</v>
      </c>
      <c r="C38" s="23">
        <v>40</v>
      </c>
      <c r="D38" s="28">
        <v>10</v>
      </c>
      <c r="E38" s="12">
        <v>10</v>
      </c>
      <c r="F38" s="12">
        <v>10</v>
      </c>
      <c r="G38" s="12">
        <v>6</v>
      </c>
      <c r="H38" s="29">
        <v>10</v>
      </c>
      <c r="I38" s="28">
        <v>6</v>
      </c>
      <c r="J38" s="12">
        <v>10</v>
      </c>
      <c r="K38" s="12">
        <v>6</v>
      </c>
      <c r="L38" s="12">
        <v>6</v>
      </c>
      <c r="M38" s="29">
        <v>3</v>
      </c>
      <c r="N38" s="44"/>
      <c r="O38" s="45"/>
      <c r="P38" s="24">
        <f aca="true" t="shared" si="2" ref="P38:P44">SUM(C38:O38)</f>
        <v>117</v>
      </c>
      <c r="Q38" s="12">
        <v>24.12</v>
      </c>
      <c r="R38" s="12"/>
      <c r="S38" s="12">
        <f aca="true" t="shared" si="3" ref="S38:S44">IF(P38-Q38+R38&lt;=0,0,P38-Q38+R38)</f>
        <v>92.88</v>
      </c>
    </row>
    <row r="39" spans="1:19" ht="15">
      <c r="A39" s="12">
        <f>výsledovka!B39</f>
        <v>3</v>
      </c>
      <c r="B39" s="12" t="str">
        <f>výsledovka!C39</f>
        <v>Herber Jan</v>
      </c>
      <c r="C39" s="23">
        <v>40</v>
      </c>
      <c r="D39" s="28">
        <v>6</v>
      </c>
      <c r="E39" s="12">
        <v>0</v>
      </c>
      <c r="F39" s="12">
        <v>10</v>
      </c>
      <c r="G39" s="12">
        <v>6</v>
      </c>
      <c r="H39" s="29">
        <v>10</v>
      </c>
      <c r="I39" s="28">
        <v>10</v>
      </c>
      <c r="J39" s="12">
        <v>10</v>
      </c>
      <c r="K39" s="12">
        <v>6</v>
      </c>
      <c r="L39" s="12">
        <v>10</v>
      </c>
      <c r="M39" s="29">
        <v>6</v>
      </c>
      <c r="N39" s="44"/>
      <c r="O39" s="45"/>
      <c r="P39" s="24">
        <f t="shared" si="2"/>
        <v>114</v>
      </c>
      <c r="Q39" s="57">
        <v>35.6</v>
      </c>
      <c r="R39" s="12"/>
      <c r="S39" s="12">
        <f t="shared" si="3"/>
        <v>78.4</v>
      </c>
    </row>
    <row r="40" spans="1:19" ht="15">
      <c r="A40" s="12">
        <f>výsledovka!B38</f>
        <v>4</v>
      </c>
      <c r="B40" s="12" t="str">
        <f>výsledovka!C38</f>
        <v>Filip Stanislav</v>
      </c>
      <c r="C40" s="23">
        <v>40</v>
      </c>
      <c r="D40" s="28">
        <v>10</v>
      </c>
      <c r="E40" s="12">
        <v>6</v>
      </c>
      <c r="F40" s="12">
        <v>10</v>
      </c>
      <c r="G40" s="12">
        <v>10</v>
      </c>
      <c r="H40" s="29">
        <v>6</v>
      </c>
      <c r="I40" s="28">
        <v>6</v>
      </c>
      <c r="J40" s="12">
        <v>6</v>
      </c>
      <c r="K40" s="12">
        <v>3</v>
      </c>
      <c r="L40" s="12">
        <v>10</v>
      </c>
      <c r="M40" s="29">
        <v>6</v>
      </c>
      <c r="N40" s="44"/>
      <c r="O40" s="45"/>
      <c r="P40" s="24">
        <f t="shared" si="2"/>
        <v>113</v>
      </c>
      <c r="Q40" s="12">
        <v>44.39</v>
      </c>
      <c r="R40" s="12"/>
      <c r="S40" s="12">
        <f t="shared" si="3"/>
        <v>68.61</v>
      </c>
    </row>
    <row r="41" spans="1:19" ht="15">
      <c r="A41" s="12">
        <f>výsledovka!B36</f>
        <v>5</v>
      </c>
      <c r="B41" s="12" t="str">
        <f>výsledovka!C36</f>
        <v>Sýkora Kamil</v>
      </c>
      <c r="C41" s="23">
        <v>40</v>
      </c>
      <c r="D41" s="28">
        <v>6</v>
      </c>
      <c r="E41" s="12">
        <v>6</v>
      </c>
      <c r="F41" s="12">
        <v>10</v>
      </c>
      <c r="G41" s="12">
        <v>10</v>
      </c>
      <c r="H41" s="29">
        <v>10</v>
      </c>
      <c r="I41" s="28">
        <v>10</v>
      </c>
      <c r="J41" s="12">
        <v>10</v>
      </c>
      <c r="K41" s="12">
        <v>10</v>
      </c>
      <c r="L41" s="12">
        <v>10</v>
      </c>
      <c r="M41" s="29">
        <v>6</v>
      </c>
      <c r="N41" s="44"/>
      <c r="O41" s="45"/>
      <c r="P41" s="24">
        <f t="shared" si="2"/>
        <v>128</v>
      </c>
      <c r="Q41" s="12">
        <v>41.16</v>
      </c>
      <c r="R41" s="12"/>
      <c r="S41" s="12">
        <f t="shared" si="3"/>
        <v>86.84</v>
      </c>
    </row>
    <row r="42" spans="1:19" ht="15">
      <c r="A42" s="12">
        <f>výsledovka!B41</f>
        <v>6</v>
      </c>
      <c r="B42" s="12" t="str">
        <f>výsledovka!C41</f>
        <v>Hanzlík Miroslav, Ing.</v>
      </c>
      <c r="C42" s="23">
        <v>40</v>
      </c>
      <c r="D42" s="28">
        <v>6</v>
      </c>
      <c r="E42" s="12">
        <v>3</v>
      </c>
      <c r="F42" s="12">
        <v>10</v>
      </c>
      <c r="G42" s="12">
        <v>10</v>
      </c>
      <c r="H42" s="29">
        <v>6</v>
      </c>
      <c r="I42" s="28">
        <v>6</v>
      </c>
      <c r="J42" s="12">
        <v>10</v>
      </c>
      <c r="K42" s="12">
        <v>10</v>
      </c>
      <c r="L42" s="12">
        <v>0</v>
      </c>
      <c r="M42" s="29">
        <v>0</v>
      </c>
      <c r="N42" s="44"/>
      <c r="O42" s="45"/>
      <c r="P42" s="24">
        <f t="shared" si="2"/>
        <v>101</v>
      </c>
      <c r="Q42" s="12">
        <v>60.12</v>
      </c>
      <c r="R42" s="12"/>
      <c r="S42" s="12">
        <f t="shared" si="3"/>
        <v>40.88</v>
      </c>
    </row>
    <row r="43" spans="1:19" ht="15">
      <c r="A43" s="12">
        <f>výsledovka!B37</f>
        <v>7</v>
      </c>
      <c r="B43" s="12" t="str">
        <f>výsledovka!C37</f>
        <v>Novotný Petr</v>
      </c>
      <c r="C43" s="23">
        <v>40</v>
      </c>
      <c r="D43" s="28">
        <v>10</v>
      </c>
      <c r="E43" s="12">
        <v>6</v>
      </c>
      <c r="F43" s="12">
        <v>10</v>
      </c>
      <c r="G43" s="12">
        <v>6</v>
      </c>
      <c r="H43" s="29">
        <v>10</v>
      </c>
      <c r="I43" s="28">
        <v>6</v>
      </c>
      <c r="J43" s="12">
        <v>10</v>
      </c>
      <c r="K43" s="12">
        <v>6</v>
      </c>
      <c r="L43" s="12">
        <v>10</v>
      </c>
      <c r="M43" s="29">
        <v>6</v>
      </c>
      <c r="N43" s="44"/>
      <c r="O43" s="45"/>
      <c r="P43" s="24">
        <f t="shared" si="2"/>
        <v>120</v>
      </c>
      <c r="Q43" s="12">
        <v>33.57</v>
      </c>
      <c r="R43" s="12"/>
      <c r="S43" s="12">
        <f t="shared" si="3"/>
        <v>86.43</v>
      </c>
    </row>
    <row r="44" spans="1:19" ht="15">
      <c r="A44" s="61">
        <f>výsledovka!B35</f>
        <v>8</v>
      </c>
      <c r="B44" s="61" t="str">
        <f>výsledovka!C35</f>
        <v>Peklák Dalibor</v>
      </c>
      <c r="C44" s="78">
        <v>40</v>
      </c>
      <c r="D44" s="79">
        <v>10</v>
      </c>
      <c r="E44" s="61">
        <v>6</v>
      </c>
      <c r="F44" s="61">
        <v>10</v>
      </c>
      <c r="G44" s="61">
        <v>10</v>
      </c>
      <c r="H44" s="80">
        <v>0</v>
      </c>
      <c r="I44" s="79">
        <v>0</v>
      </c>
      <c r="J44" s="61">
        <v>10</v>
      </c>
      <c r="K44" s="61">
        <v>6</v>
      </c>
      <c r="L44" s="61">
        <v>10</v>
      </c>
      <c r="M44" s="80">
        <v>6</v>
      </c>
      <c r="N44" s="81"/>
      <c r="O44" s="82"/>
      <c r="P44" s="83">
        <f t="shared" si="2"/>
        <v>108</v>
      </c>
      <c r="Q44" s="66">
        <v>29.8</v>
      </c>
      <c r="R44" s="61"/>
      <c r="S44" s="66">
        <f t="shared" si="3"/>
        <v>78.2</v>
      </c>
    </row>
    <row r="45" spans="1:19" ht="1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</row>
    <row r="47" spans="1:19" ht="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</row>
    <row r="48" spans="1:19" ht="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</row>
    <row r="51" spans="1:18" ht="15">
      <c r="A51" s="1" t="s">
        <v>13</v>
      </c>
      <c r="R51" s="16" t="s">
        <v>25</v>
      </c>
    </row>
    <row r="52" spans="1:19" ht="15.75" thickBot="1">
      <c r="A52" s="13" t="s">
        <v>6</v>
      </c>
      <c r="B52" s="13" t="s">
        <v>7</v>
      </c>
      <c r="C52" s="12" t="s">
        <v>19</v>
      </c>
      <c r="D52" s="87" t="s">
        <v>20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12" t="s">
        <v>21</v>
      </c>
      <c r="Q52" s="12" t="s">
        <v>22</v>
      </c>
      <c r="R52" s="15" t="s">
        <v>23</v>
      </c>
      <c r="S52" s="15" t="s">
        <v>24</v>
      </c>
    </row>
    <row r="53" spans="1:19" ht="15">
      <c r="A53" s="12">
        <f>výsledovka!B56</f>
        <v>1</v>
      </c>
      <c r="B53" s="12" t="str">
        <f>výsledovka!C56</f>
        <v>Votroubek Rostislav</v>
      </c>
      <c r="C53" s="23">
        <v>80</v>
      </c>
      <c r="D53" s="25">
        <v>10</v>
      </c>
      <c r="E53" s="26">
        <v>6</v>
      </c>
      <c r="F53" s="26">
        <v>10</v>
      </c>
      <c r="G53" s="26">
        <v>10</v>
      </c>
      <c r="H53" s="26">
        <v>10</v>
      </c>
      <c r="I53" s="27">
        <v>0</v>
      </c>
      <c r="J53" s="25">
        <v>10</v>
      </c>
      <c r="K53" s="26">
        <v>10</v>
      </c>
      <c r="L53" s="26">
        <v>6</v>
      </c>
      <c r="M53" s="26">
        <v>6</v>
      </c>
      <c r="N53" s="26">
        <v>6</v>
      </c>
      <c r="O53" s="27">
        <v>6</v>
      </c>
      <c r="P53" s="24">
        <f>SUM(C53:O53)</f>
        <v>170</v>
      </c>
      <c r="Q53" s="57">
        <v>39.35</v>
      </c>
      <c r="R53" s="57"/>
      <c r="S53" s="57">
        <f>IF(P53-Q53+R53&lt;=0,0,P53-Q53+R53)</f>
        <v>130.65</v>
      </c>
    </row>
    <row r="54" spans="1:19" ht="15">
      <c r="A54" s="12">
        <f>výsledovka!B54</f>
        <v>2</v>
      </c>
      <c r="B54" s="12" t="str">
        <f>výsledovka!C54</f>
        <v>Pekláková Jaroslava</v>
      </c>
      <c r="C54" s="23">
        <v>80</v>
      </c>
      <c r="D54" s="28">
        <v>10</v>
      </c>
      <c r="E54" s="12">
        <v>10</v>
      </c>
      <c r="F54" s="12">
        <v>10</v>
      </c>
      <c r="G54" s="12">
        <v>10</v>
      </c>
      <c r="H54" s="12">
        <v>10</v>
      </c>
      <c r="I54" s="29">
        <v>6</v>
      </c>
      <c r="J54" s="28">
        <v>6</v>
      </c>
      <c r="K54" s="12">
        <v>6</v>
      </c>
      <c r="L54" s="12">
        <v>6</v>
      </c>
      <c r="M54" s="12">
        <v>6</v>
      </c>
      <c r="N54" s="12">
        <v>10</v>
      </c>
      <c r="O54" s="29">
        <v>10</v>
      </c>
      <c r="P54" s="24">
        <f aca="true" t="shared" si="4" ref="P54:P63">SUM(C54:O54)</f>
        <v>180</v>
      </c>
      <c r="Q54" s="57">
        <v>27.8</v>
      </c>
      <c r="R54" s="57"/>
      <c r="S54" s="57">
        <f aca="true" t="shared" si="5" ref="S54:S63">IF(P54-Q54+R54&lt;=0,0,P54-Q54+R54)</f>
        <v>152.2</v>
      </c>
    </row>
    <row r="55" spans="1:19" ht="15">
      <c r="A55" s="12">
        <f>výsledovka!B51</f>
        <v>3</v>
      </c>
      <c r="B55" s="12" t="str">
        <f>výsledovka!C51</f>
        <v>Peklák Dalibor</v>
      </c>
      <c r="C55" s="23">
        <v>80</v>
      </c>
      <c r="D55" s="28">
        <v>10</v>
      </c>
      <c r="E55" s="12">
        <v>6</v>
      </c>
      <c r="F55" s="12">
        <v>10</v>
      </c>
      <c r="G55" s="12">
        <v>6</v>
      </c>
      <c r="H55" s="12">
        <v>10</v>
      </c>
      <c r="I55" s="29">
        <v>6</v>
      </c>
      <c r="J55" s="28">
        <v>6</v>
      </c>
      <c r="K55" s="12">
        <v>6</v>
      </c>
      <c r="L55" s="12">
        <v>10</v>
      </c>
      <c r="M55" s="12">
        <v>10</v>
      </c>
      <c r="N55" s="12">
        <v>10</v>
      </c>
      <c r="O55" s="29">
        <v>6</v>
      </c>
      <c r="P55" s="24">
        <f t="shared" si="4"/>
        <v>176</v>
      </c>
      <c r="Q55" s="57">
        <v>23.74</v>
      </c>
      <c r="R55" s="57"/>
      <c r="S55" s="57">
        <f t="shared" si="5"/>
        <v>152.26</v>
      </c>
    </row>
    <row r="56" spans="1:19" ht="15">
      <c r="A56" s="12">
        <f>výsledovka!B50</f>
        <v>4</v>
      </c>
      <c r="B56" s="12" t="str">
        <f>výsledovka!C50</f>
        <v>Ryzák Tomáš</v>
      </c>
      <c r="C56" s="23">
        <v>80</v>
      </c>
      <c r="D56" s="28">
        <v>6</v>
      </c>
      <c r="E56" s="12">
        <v>6</v>
      </c>
      <c r="F56" s="12">
        <v>10</v>
      </c>
      <c r="G56" s="12">
        <v>6</v>
      </c>
      <c r="H56" s="12">
        <v>10</v>
      </c>
      <c r="I56" s="29">
        <v>6</v>
      </c>
      <c r="J56" s="28">
        <v>6</v>
      </c>
      <c r="K56" s="12">
        <v>3</v>
      </c>
      <c r="L56" s="12">
        <v>10</v>
      </c>
      <c r="M56" s="12">
        <v>10</v>
      </c>
      <c r="N56" s="12">
        <v>6</v>
      </c>
      <c r="O56" s="29">
        <v>6</v>
      </c>
      <c r="P56" s="24">
        <f t="shared" si="4"/>
        <v>165</v>
      </c>
      <c r="Q56" s="57">
        <v>19.86</v>
      </c>
      <c r="R56" s="57"/>
      <c r="S56" s="57">
        <f t="shared" si="5"/>
        <v>145.14</v>
      </c>
    </row>
    <row r="57" spans="1:19" ht="15">
      <c r="A57" s="12">
        <f>výsledovka!B47</f>
        <v>5</v>
      </c>
      <c r="B57" s="12" t="str">
        <f>výsledovka!C47</f>
        <v>Filip Stanislav</v>
      </c>
      <c r="C57" s="23">
        <v>80</v>
      </c>
      <c r="D57" s="28">
        <v>10</v>
      </c>
      <c r="E57" s="12">
        <v>10</v>
      </c>
      <c r="F57" s="12">
        <v>10</v>
      </c>
      <c r="G57" s="12">
        <v>10</v>
      </c>
      <c r="H57" s="12">
        <v>10</v>
      </c>
      <c r="I57" s="29">
        <v>6</v>
      </c>
      <c r="J57" s="28">
        <v>10</v>
      </c>
      <c r="K57" s="12">
        <v>10</v>
      </c>
      <c r="L57" s="12">
        <v>10</v>
      </c>
      <c r="M57" s="12">
        <v>6</v>
      </c>
      <c r="N57" s="12">
        <v>10</v>
      </c>
      <c r="O57" s="29">
        <v>6</v>
      </c>
      <c r="P57" s="24">
        <f t="shared" si="4"/>
        <v>188</v>
      </c>
      <c r="Q57" s="57">
        <v>17.84</v>
      </c>
      <c r="R57" s="57"/>
      <c r="S57" s="57">
        <f t="shared" si="5"/>
        <v>170.16</v>
      </c>
    </row>
    <row r="58" spans="1:19" ht="15">
      <c r="A58" s="12">
        <f>výsledovka!B48</f>
        <v>6</v>
      </c>
      <c r="B58" s="12" t="str">
        <f>výsledovka!C48</f>
        <v>Škaloud Martin</v>
      </c>
      <c r="C58" s="23">
        <v>80</v>
      </c>
      <c r="D58" s="28">
        <v>10</v>
      </c>
      <c r="E58" s="12">
        <v>6</v>
      </c>
      <c r="F58" s="12">
        <v>10</v>
      </c>
      <c r="G58" s="12">
        <v>6</v>
      </c>
      <c r="H58" s="12">
        <v>6</v>
      </c>
      <c r="I58" s="29">
        <v>6</v>
      </c>
      <c r="J58" s="28">
        <v>6</v>
      </c>
      <c r="K58" s="12">
        <v>6</v>
      </c>
      <c r="L58" s="12">
        <v>10</v>
      </c>
      <c r="M58" s="12">
        <v>6</v>
      </c>
      <c r="N58" s="12">
        <v>10</v>
      </c>
      <c r="O58" s="29">
        <v>10</v>
      </c>
      <c r="P58" s="24">
        <f t="shared" si="4"/>
        <v>172</v>
      </c>
      <c r="Q58" s="57">
        <v>23.11</v>
      </c>
      <c r="R58" s="57"/>
      <c r="S58" s="57">
        <f t="shared" si="5"/>
        <v>148.89</v>
      </c>
    </row>
    <row r="59" spans="1:19" ht="15">
      <c r="A59" s="12">
        <f>výsledovka!B55</f>
        <v>7</v>
      </c>
      <c r="B59" s="12" t="str">
        <f>výsledovka!C55</f>
        <v>Bukvic Luboš</v>
      </c>
      <c r="C59" s="23">
        <v>80</v>
      </c>
      <c r="D59" s="28">
        <v>6</v>
      </c>
      <c r="E59" s="12">
        <v>6</v>
      </c>
      <c r="F59" s="12">
        <v>10</v>
      </c>
      <c r="G59" s="12">
        <v>6</v>
      </c>
      <c r="H59" s="12">
        <v>6</v>
      </c>
      <c r="I59" s="29">
        <v>6</v>
      </c>
      <c r="J59" s="28">
        <v>10</v>
      </c>
      <c r="K59" s="12">
        <v>10</v>
      </c>
      <c r="L59" s="12">
        <v>10</v>
      </c>
      <c r="M59" s="12">
        <v>6</v>
      </c>
      <c r="N59" s="12">
        <v>10</v>
      </c>
      <c r="O59" s="29">
        <v>10</v>
      </c>
      <c r="P59" s="24">
        <f t="shared" si="4"/>
        <v>176</v>
      </c>
      <c r="Q59" s="57">
        <v>40.64</v>
      </c>
      <c r="R59" s="57"/>
      <c r="S59" s="57">
        <f t="shared" si="5"/>
        <v>135.36</v>
      </c>
    </row>
    <row r="60" spans="1:19" ht="15">
      <c r="A60" s="12">
        <f>výsledovka!B49</f>
        <v>8</v>
      </c>
      <c r="B60" s="12" t="str">
        <f>výsledovka!C49</f>
        <v>Novotný Petr</v>
      </c>
      <c r="C60" s="23">
        <v>80</v>
      </c>
      <c r="D60" s="28">
        <v>10</v>
      </c>
      <c r="E60" s="12">
        <v>6</v>
      </c>
      <c r="F60" s="12">
        <v>10</v>
      </c>
      <c r="G60" s="12">
        <v>6</v>
      </c>
      <c r="H60" s="12">
        <v>10</v>
      </c>
      <c r="I60" s="29">
        <v>6</v>
      </c>
      <c r="J60" s="28">
        <v>10</v>
      </c>
      <c r="K60" s="12">
        <v>10</v>
      </c>
      <c r="L60" s="12">
        <v>6</v>
      </c>
      <c r="M60" s="12">
        <v>6</v>
      </c>
      <c r="N60" s="12">
        <v>6</v>
      </c>
      <c r="O60" s="29">
        <v>6</v>
      </c>
      <c r="P60" s="24">
        <f t="shared" si="4"/>
        <v>172</v>
      </c>
      <c r="Q60" s="57">
        <v>18.74</v>
      </c>
      <c r="R60" s="57"/>
      <c r="S60" s="57">
        <f t="shared" si="5"/>
        <v>153.26</v>
      </c>
    </row>
    <row r="61" spans="1:19" ht="15">
      <c r="A61" s="12">
        <f>výsledovka!B52</f>
        <v>9</v>
      </c>
      <c r="B61" s="12" t="str">
        <f>výsledovka!C52</f>
        <v>Vališ Milan</v>
      </c>
      <c r="C61" s="23">
        <v>80</v>
      </c>
      <c r="D61" s="28">
        <v>6</v>
      </c>
      <c r="E61" s="12">
        <v>6</v>
      </c>
      <c r="F61" s="12">
        <v>10</v>
      </c>
      <c r="G61" s="12">
        <v>6</v>
      </c>
      <c r="H61" s="12">
        <v>10</v>
      </c>
      <c r="I61" s="29">
        <v>6</v>
      </c>
      <c r="J61" s="28">
        <v>10</v>
      </c>
      <c r="K61" s="12">
        <v>10</v>
      </c>
      <c r="L61" s="12">
        <v>10</v>
      </c>
      <c r="M61" s="12">
        <v>6</v>
      </c>
      <c r="N61" s="12">
        <v>10</v>
      </c>
      <c r="O61" s="29">
        <v>10</v>
      </c>
      <c r="P61" s="24">
        <f t="shared" si="4"/>
        <v>180</v>
      </c>
      <c r="Q61" s="57">
        <v>41.71</v>
      </c>
      <c r="R61" s="57"/>
      <c r="S61" s="57">
        <f t="shared" si="5"/>
        <v>138.29</v>
      </c>
    </row>
    <row r="62" spans="1:19" s="11" customFormat="1" ht="15">
      <c r="A62" s="12">
        <f>výsledovka!B46</f>
        <v>10</v>
      </c>
      <c r="B62" s="12" t="str">
        <f>výsledovka!C46</f>
        <v>Sýkora Kamil</v>
      </c>
      <c r="C62" s="23">
        <v>80</v>
      </c>
      <c r="D62" s="28">
        <v>10</v>
      </c>
      <c r="E62" s="12">
        <v>10</v>
      </c>
      <c r="F62" s="12">
        <v>10</v>
      </c>
      <c r="G62" s="12">
        <v>10</v>
      </c>
      <c r="H62" s="12">
        <v>10</v>
      </c>
      <c r="I62" s="29">
        <v>6</v>
      </c>
      <c r="J62" s="28">
        <v>10</v>
      </c>
      <c r="K62" s="12">
        <v>10</v>
      </c>
      <c r="L62" s="12">
        <v>10</v>
      </c>
      <c r="M62" s="12">
        <v>10</v>
      </c>
      <c r="N62" s="12">
        <v>10</v>
      </c>
      <c r="O62" s="29">
        <v>10</v>
      </c>
      <c r="P62" s="24">
        <f>SUM(C62:O62)</f>
        <v>196</v>
      </c>
      <c r="Q62" s="57">
        <v>27.59</v>
      </c>
      <c r="R62" s="57"/>
      <c r="S62" s="57">
        <f>IF(P62-Q62+R62&lt;=0,0,P62-Q62+R62)</f>
        <v>168.41</v>
      </c>
    </row>
    <row r="63" spans="1:19" ht="15.75" thickBot="1">
      <c r="A63" s="12">
        <f>výsledovka!B53</f>
        <v>11</v>
      </c>
      <c r="B63" s="12" t="str">
        <f>výsledovka!C53</f>
        <v>Chadima Lukáš</v>
      </c>
      <c r="C63" s="23">
        <v>80</v>
      </c>
      <c r="D63" s="30">
        <v>10</v>
      </c>
      <c r="E63" s="31">
        <v>10</v>
      </c>
      <c r="F63" s="31">
        <v>10</v>
      </c>
      <c r="G63" s="31">
        <v>6</v>
      </c>
      <c r="H63" s="31">
        <v>6</v>
      </c>
      <c r="I63" s="32">
        <v>6</v>
      </c>
      <c r="J63" s="30">
        <v>6</v>
      </c>
      <c r="K63" s="31">
        <v>3</v>
      </c>
      <c r="L63" s="31">
        <v>10</v>
      </c>
      <c r="M63" s="31">
        <v>6</v>
      </c>
      <c r="N63" s="31">
        <v>10</v>
      </c>
      <c r="O63" s="32">
        <v>6</v>
      </c>
      <c r="P63" s="24">
        <f t="shared" si="4"/>
        <v>169</v>
      </c>
      <c r="Q63" s="12">
        <v>18.91</v>
      </c>
      <c r="R63" s="12"/>
      <c r="S63" s="12">
        <f t="shared" si="5"/>
        <v>150.09</v>
      </c>
    </row>
  </sheetData>
  <sheetProtection/>
  <mergeCells count="3">
    <mergeCell ref="D7:O7"/>
    <mergeCell ref="D36:O36"/>
    <mergeCell ref="D52:O5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Jarča</cp:lastModifiedBy>
  <cp:lastPrinted>2023-11-11T14:42:34Z</cp:lastPrinted>
  <dcterms:created xsi:type="dcterms:W3CDTF">2023-10-10T17:10:50Z</dcterms:created>
  <dcterms:modified xsi:type="dcterms:W3CDTF">2023-11-12T10:43:33Z</dcterms:modified>
  <cp:category/>
  <cp:version/>
  <cp:contentType/>
  <cp:contentStatus/>
</cp:coreProperties>
</file>