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ýsledovka" sheetId="1" r:id="rId1"/>
    <sheet name="Poppery velké" sheetId="2" r:id="rId2"/>
    <sheet name="Poppery malé" sheetId="3" r:id="rId3"/>
    <sheet name="Vozík zombie" sheetId="4" r:id="rId4"/>
    <sheet name="Lavice a kejvák" sheetId="5" r:id="rId5"/>
    <sheet name="Rojnice a rybičky" sheetId="6" r:id="rId6"/>
  </sheets>
  <definedNames/>
  <calcPr fullCalcOnLoad="1"/>
</workbook>
</file>

<file path=xl/sharedStrings.xml><?xml version="1.0" encoding="utf-8"?>
<sst xmlns="http://schemas.openxmlformats.org/spreadsheetml/2006/main" count="183" uniqueCount="72">
  <si>
    <t>Svatováclavské střílení aneb špuntovka speciál 2019</t>
  </si>
  <si>
    <t>Místo konání:</t>
  </si>
  <si>
    <t>Střelnice Hodkovice nad Mohelkou</t>
  </si>
  <si>
    <t>Datum konání:</t>
  </si>
  <si>
    <t>VÝSLEDOVKA</t>
  </si>
  <si>
    <t xml:space="preserve">Skupina 1 - pistole </t>
  </si>
  <si>
    <t>Pořadí</t>
  </si>
  <si>
    <t>St č.</t>
  </si>
  <si>
    <t>Jméno</t>
  </si>
  <si>
    <t>zbraň</t>
  </si>
  <si>
    <t>bonus   ráže</t>
  </si>
  <si>
    <t>Popery velké</t>
  </si>
  <si>
    <t>Poppery malé</t>
  </si>
  <si>
    <t>vozík Zombie</t>
  </si>
  <si>
    <t>Lavice a kejvák</t>
  </si>
  <si>
    <t>rojnice rybičky</t>
  </si>
  <si>
    <t>Hlaveň</t>
  </si>
  <si>
    <t>Celkem</t>
  </si>
  <si>
    <t>Setnička Tomáš</t>
  </si>
  <si>
    <t>CZ Compact</t>
  </si>
  <si>
    <t>Müller Martin</t>
  </si>
  <si>
    <t>Glock 26</t>
  </si>
  <si>
    <t>Přecechtěl Oldřich</t>
  </si>
  <si>
    <t>CZ 83</t>
  </si>
  <si>
    <t>Novotný Petr</t>
  </si>
  <si>
    <t>Glock 19</t>
  </si>
  <si>
    <t>Peklák Dalibor</t>
  </si>
  <si>
    <t>CZ 75 Shadow</t>
  </si>
  <si>
    <t>Pulíček Leoš</t>
  </si>
  <si>
    <t>STI Edge</t>
  </si>
  <si>
    <t>Velc Jindřich</t>
  </si>
  <si>
    <t>Cilichová Jaroslava</t>
  </si>
  <si>
    <t>Švitorka Ladislav</t>
  </si>
  <si>
    <t>Walther P1</t>
  </si>
  <si>
    <t>Bukvic Luboš</t>
  </si>
  <si>
    <t>Hrubý Pavel</t>
  </si>
  <si>
    <t>Votroubek Rostislav</t>
  </si>
  <si>
    <t>Glock 43</t>
  </si>
  <si>
    <t>Lanc Milan</t>
  </si>
  <si>
    <t>Votroubková Jana</t>
  </si>
  <si>
    <t>Hušák Jan</t>
  </si>
  <si>
    <t>Lank Lukáš</t>
  </si>
  <si>
    <t>CZ P07</t>
  </si>
  <si>
    <t>Skupina 2 - revolver</t>
  </si>
  <si>
    <t>SW 625</t>
  </si>
  <si>
    <t xml:space="preserve">Taurus </t>
  </si>
  <si>
    <t>GP100 Match</t>
  </si>
  <si>
    <t>Astra</t>
  </si>
  <si>
    <t>Taurus 82</t>
  </si>
  <si>
    <t>SW 686</t>
  </si>
  <si>
    <t>SW 66</t>
  </si>
  <si>
    <t>Závod ukončen ve 13:00.</t>
  </si>
  <si>
    <t>Sponzorem soutěže je firma Army Arms.</t>
  </si>
  <si>
    <t>Ředitel: Peklák Dalibor</t>
  </si>
  <si>
    <t>Správce střelnice: Peklák Dalibor</t>
  </si>
  <si>
    <t>Hlavní rozhodčí: Müller Martin</t>
  </si>
  <si>
    <t>Inspektor zbraní: Müller Martin</t>
  </si>
  <si>
    <t>PHK: Votroubková Jana</t>
  </si>
  <si>
    <t>Zdravotník:Cilichová Jaroslava</t>
  </si>
  <si>
    <t>rozhodčí:</t>
  </si>
  <si>
    <t>Hrubý Pavel, Setnička Tomáš</t>
  </si>
  <si>
    <t>Švitorka L., Votroubek R.</t>
  </si>
  <si>
    <t>Poppery velké</t>
  </si>
  <si>
    <t>Kovy</t>
  </si>
  <si>
    <t>Bonus</t>
  </si>
  <si>
    <t>čas</t>
  </si>
  <si>
    <t>celkem</t>
  </si>
  <si>
    <t>Vozík zombie</t>
  </si>
  <si>
    <t>Zásahy</t>
  </si>
  <si>
    <t>Body</t>
  </si>
  <si>
    <t>Kuželky</t>
  </si>
  <si>
    <t>Rojnice a rybičky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</si>
</sst>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/YYYY"/>
    <numFmt numFmtId="166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 horizontal="left"/>
    </xf>
    <xf numFmtId="164" fontId="4" fillId="0" borderId="0" xfId="0" applyFont="1" applyAlignment="1">
      <alignment/>
    </xf>
    <xf numFmtId="164" fontId="2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wrapText="1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0" fillId="0" borderId="0" xfId="0" applyFill="1" applyAlignment="1">
      <alignment/>
    </xf>
    <xf numFmtId="166" fontId="0" fillId="0" borderId="1" xfId="0" applyNumberFormat="1" applyBorder="1" applyAlignment="1">
      <alignment/>
    </xf>
    <xf numFmtId="164" fontId="3" fillId="0" borderId="0" xfId="0" applyFont="1" applyFill="1" applyAlignment="1">
      <alignment/>
    </xf>
    <xf numFmtId="164" fontId="0" fillId="0" borderId="2" xfId="0" applyFill="1" applyBorder="1" applyAlignment="1">
      <alignment/>
    </xf>
    <xf numFmtId="166" fontId="0" fillId="0" borderId="2" xfId="0" applyNumberFormat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37">
      <selection activeCell="C33" sqref="C33"/>
    </sheetView>
  </sheetViews>
  <sheetFormatPr defaultColWidth="9.140625" defaultRowHeight="15"/>
  <cols>
    <col min="1" max="1" width="8.57421875" style="0" customWidth="1"/>
    <col min="2" max="2" width="6.28125" style="0" customWidth="1"/>
    <col min="3" max="3" width="19.00390625" style="0" customWidth="1"/>
    <col min="4" max="4" width="13.00390625" style="0" customWidth="1"/>
    <col min="5" max="5" width="6.57421875" style="0" customWidth="1"/>
    <col min="6" max="6" width="7.57421875" style="0" customWidth="1"/>
    <col min="7" max="7" width="8.140625" style="0" customWidth="1"/>
    <col min="8" max="8" width="7.7109375" style="0" customWidth="1"/>
    <col min="9" max="9" width="7.28125" style="0" customWidth="1"/>
    <col min="10" max="10" width="7.7109375" style="0" customWidth="1"/>
    <col min="11" max="11" width="7.140625" style="0" customWidth="1"/>
    <col min="12" max="12" width="7.851562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1</v>
      </c>
      <c r="B2" s="2"/>
      <c r="C2" s="2" t="s">
        <v>2</v>
      </c>
      <c r="D2" s="2"/>
    </row>
    <row r="3" spans="1:4" ht="12.75">
      <c r="A3" s="2" t="s">
        <v>3</v>
      </c>
      <c r="B3" s="2"/>
      <c r="C3" s="3">
        <v>43736</v>
      </c>
      <c r="D3" s="3"/>
    </row>
    <row r="5" ht="12.75">
      <c r="A5" t="s">
        <v>4</v>
      </c>
    </row>
    <row r="6" ht="12.75">
      <c r="A6" s="4" t="s">
        <v>5</v>
      </c>
    </row>
    <row r="8" spans="1:12" ht="12.75">
      <c r="A8" s="5" t="s">
        <v>6</v>
      </c>
      <c r="B8" s="6" t="s">
        <v>7</v>
      </c>
      <c r="C8" s="6" t="s">
        <v>8</v>
      </c>
      <c r="D8" s="6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6" t="s">
        <v>17</v>
      </c>
    </row>
    <row r="9" spans="1:12" ht="12.75">
      <c r="A9" s="8">
        <v>1</v>
      </c>
      <c r="B9" s="8">
        <v>1</v>
      </c>
      <c r="C9" s="8" t="s">
        <v>18</v>
      </c>
      <c r="D9" s="8" t="s">
        <v>19</v>
      </c>
      <c r="E9" s="8">
        <v>20</v>
      </c>
      <c r="F9" s="8">
        <f>'Poppery velké'!G9</f>
        <v>78.94</v>
      </c>
      <c r="G9" s="8">
        <f>'Poppery malé'!G9</f>
        <v>75.55</v>
      </c>
      <c r="H9" s="8">
        <f>'Vozík zombie'!N9</f>
        <v>72.03999999999999</v>
      </c>
      <c r="I9" s="8">
        <f>'Lavice a kejvák'!L9</f>
        <v>76.36</v>
      </c>
      <c r="J9" s="8">
        <f>'Rojnice a rybičky'!Q9</f>
        <v>45.64</v>
      </c>
      <c r="K9" s="8">
        <v>92</v>
      </c>
      <c r="L9" s="8">
        <f aca="true" t="shared" si="0" ref="L9:L24">E9+F9+G9+H9+I9+J9-K9</f>
        <v>276.53</v>
      </c>
    </row>
    <row r="10" spans="1:12" ht="12.75">
      <c r="A10" s="8">
        <v>2</v>
      </c>
      <c r="B10" s="8">
        <v>11</v>
      </c>
      <c r="C10" s="8" t="s">
        <v>20</v>
      </c>
      <c r="D10" s="8" t="s">
        <v>21</v>
      </c>
      <c r="E10" s="8">
        <v>20</v>
      </c>
      <c r="F10" s="8">
        <f>'Poppery velké'!G19</f>
        <v>84.17</v>
      </c>
      <c r="G10" s="8">
        <f>'Poppery malé'!G19</f>
        <v>73.14</v>
      </c>
      <c r="H10" s="8">
        <f>'Vozík zombie'!N19</f>
        <v>67.96000000000001</v>
      </c>
      <c r="I10" s="8">
        <f>'Lavice a kejvák'!L19</f>
        <v>68</v>
      </c>
      <c r="J10" s="8">
        <f>'Rojnice a rybičky'!Q19</f>
        <v>45.47</v>
      </c>
      <c r="K10" s="8">
        <v>88</v>
      </c>
      <c r="L10" s="8">
        <f t="shared" si="0"/>
        <v>270.74</v>
      </c>
    </row>
    <row r="11" spans="1:12" ht="12.75">
      <c r="A11" s="8">
        <v>3</v>
      </c>
      <c r="B11" s="8">
        <v>16</v>
      </c>
      <c r="C11" s="8" t="s">
        <v>22</v>
      </c>
      <c r="D11" s="8" t="s">
        <v>23</v>
      </c>
      <c r="E11" s="8">
        <v>16</v>
      </c>
      <c r="F11" s="8">
        <f>'Poppery velké'!G24</f>
        <v>79</v>
      </c>
      <c r="G11" s="8">
        <f>'Poppery malé'!G24</f>
        <v>73.82</v>
      </c>
      <c r="H11" s="8">
        <f>'Vozík zombie'!N24</f>
        <v>58.58</v>
      </c>
      <c r="I11" s="8">
        <f>'Lavice a kejvák'!L24</f>
        <v>64.49</v>
      </c>
      <c r="J11" s="8">
        <f>'Rojnice a rybičky'!Q24</f>
        <v>54.41</v>
      </c>
      <c r="K11" s="8">
        <v>97</v>
      </c>
      <c r="L11" s="8">
        <f t="shared" si="0"/>
        <v>249.29999999999995</v>
      </c>
    </row>
    <row r="12" spans="1:12" ht="12.75">
      <c r="A12" s="8">
        <v>4</v>
      </c>
      <c r="B12" s="8">
        <v>14</v>
      </c>
      <c r="C12" s="8" t="s">
        <v>24</v>
      </c>
      <c r="D12" s="8" t="s">
        <v>25</v>
      </c>
      <c r="E12" s="8">
        <v>20</v>
      </c>
      <c r="F12" s="8">
        <f>'Poppery velké'!G22</f>
        <v>81.78</v>
      </c>
      <c r="G12" s="8">
        <f>'Poppery malé'!G22</f>
        <v>52.94</v>
      </c>
      <c r="H12" s="8">
        <f>'Vozík zombie'!N22</f>
        <v>66.69</v>
      </c>
      <c r="I12" s="8">
        <f>'Lavice a kejvák'!L22</f>
        <v>50.870000000000005</v>
      </c>
      <c r="J12" s="8">
        <f>'Rojnice a rybičky'!Q22</f>
        <v>61.33</v>
      </c>
      <c r="K12" s="8">
        <v>102</v>
      </c>
      <c r="L12" s="8">
        <f t="shared" si="0"/>
        <v>231.60999999999996</v>
      </c>
    </row>
    <row r="13" spans="1:12" ht="12.75">
      <c r="A13" s="8">
        <v>5</v>
      </c>
      <c r="B13" s="8">
        <v>8</v>
      </c>
      <c r="C13" s="8" t="s">
        <v>26</v>
      </c>
      <c r="D13" s="8" t="s">
        <v>27</v>
      </c>
      <c r="E13" s="8">
        <v>20</v>
      </c>
      <c r="F13" s="8">
        <f>'Poppery velké'!G16</f>
        <v>77.18</v>
      </c>
      <c r="G13" s="8">
        <f>'Poppery malé'!G16</f>
        <v>74.74</v>
      </c>
      <c r="H13" s="8">
        <f>'Vozík zombie'!N16</f>
        <v>65.87</v>
      </c>
      <c r="I13" s="8">
        <f>'Lavice a kejvák'!L16</f>
        <v>71.58</v>
      </c>
      <c r="J13" s="8">
        <f>'Rojnice a rybičky'!Q16</f>
        <v>33.480000000000004</v>
      </c>
      <c r="K13" s="8">
        <v>114</v>
      </c>
      <c r="L13" s="8">
        <f t="shared" si="0"/>
        <v>228.85000000000002</v>
      </c>
    </row>
    <row r="14" spans="1:12" ht="12.75">
      <c r="A14" s="8">
        <v>6</v>
      </c>
      <c r="B14" s="8">
        <v>13</v>
      </c>
      <c r="C14" s="8" t="s">
        <v>28</v>
      </c>
      <c r="D14" s="8" t="s">
        <v>29</v>
      </c>
      <c r="E14" s="8">
        <v>20</v>
      </c>
      <c r="F14" s="8">
        <f>'Poppery velké'!G21</f>
        <v>85.02</v>
      </c>
      <c r="G14" s="8">
        <f>'Poppery malé'!G21</f>
        <v>52.480000000000004</v>
      </c>
      <c r="H14" s="8">
        <f>'Vozík zombie'!N21</f>
        <v>76.15</v>
      </c>
      <c r="I14" s="8">
        <f>'Lavice a kejvák'!L21</f>
        <v>44.58</v>
      </c>
      <c r="J14" s="8">
        <f>'Rojnice a rybičky'!Q21</f>
        <v>59.36</v>
      </c>
      <c r="K14" s="8">
        <v>127</v>
      </c>
      <c r="L14" s="8">
        <f t="shared" si="0"/>
        <v>210.59000000000003</v>
      </c>
    </row>
    <row r="15" spans="1:12" ht="12.75">
      <c r="A15" s="8">
        <v>7</v>
      </c>
      <c r="B15" s="8">
        <v>5</v>
      </c>
      <c r="C15" s="8" t="s">
        <v>30</v>
      </c>
      <c r="D15" s="8" t="s">
        <v>25</v>
      </c>
      <c r="E15" s="8">
        <v>20</v>
      </c>
      <c r="F15" s="8">
        <f>'Poppery velké'!G13</f>
        <v>71.63</v>
      </c>
      <c r="G15" s="8">
        <f>'Poppery malé'!G13</f>
        <v>73.4</v>
      </c>
      <c r="H15" s="8">
        <f>'Vozík zombie'!N13</f>
        <v>47.739999999999995</v>
      </c>
      <c r="I15" s="8">
        <f>'Lavice a kejvák'!L13</f>
        <v>45.73</v>
      </c>
      <c r="J15" s="8">
        <f>'Rojnice a rybičky'!Q13</f>
        <v>39.04</v>
      </c>
      <c r="K15" s="8">
        <v>102</v>
      </c>
      <c r="L15" s="8">
        <f t="shared" si="0"/>
        <v>195.54000000000002</v>
      </c>
    </row>
    <row r="16" spans="1:12" ht="12.75">
      <c r="A16" s="8">
        <v>8</v>
      </c>
      <c r="B16" s="8">
        <v>7</v>
      </c>
      <c r="C16" s="8" t="s">
        <v>31</v>
      </c>
      <c r="D16" s="8" t="s">
        <v>25</v>
      </c>
      <c r="E16" s="8">
        <v>20</v>
      </c>
      <c r="F16" s="8">
        <f>'Poppery velké'!G15</f>
        <v>70.35</v>
      </c>
      <c r="G16" s="8">
        <f>'Poppery malé'!G15</f>
        <v>77.6</v>
      </c>
      <c r="H16" s="8">
        <f>'Vozík zombie'!N15</f>
        <v>51.05</v>
      </c>
      <c r="I16" s="8">
        <f>'Lavice a kejvák'!L15</f>
        <v>44.41</v>
      </c>
      <c r="J16" s="8">
        <f>'Rojnice a rybičky'!Q15</f>
        <v>13.740000000000002</v>
      </c>
      <c r="K16" s="8">
        <v>102</v>
      </c>
      <c r="L16" s="8">
        <f t="shared" si="0"/>
        <v>175.14999999999998</v>
      </c>
    </row>
    <row r="17" spans="1:12" ht="12.75">
      <c r="A17" s="8">
        <v>9</v>
      </c>
      <c r="B17" s="8">
        <v>2</v>
      </c>
      <c r="C17" s="8" t="s">
        <v>32</v>
      </c>
      <c r="D17" s="8" t="s">
        <v>33</v>
      </c>
      <c r="E17" s="8">
        <v>20</v>
      </c>
      <c r="F17" s="8">
        <f>'Poppery velké'!G10</f>
        <v>77.95</v>
      </c>
      <c r="G17" s="8">
        <f>'Poppery malé'!G10</f>
        <v>47.72</v>
      </c>
      <c r="H17" s="8">
        <f>'Vozík zombie'!N10</f>
        <v>20.4</v>
      </c>
      <c r="I17" s="8">
        <f>'Lavice a kejvák'!L10</f>
        <v>67.06</v>
      </c>
      <c r="J17" s="8">
        <f>'Rojnice a rybičky'!Q10</f>
        <v>55.05</v>
      </c>
      <c r="K17" s="8">
        <v>125</v>
      </c>
      <c r="L17" s="8">
        <f t="shared" si="0"/>
        <v>163.18</v>
      </c>
    </row>
    <row r="18" spans="1:12" ht="12.75">
      <c r="A18" s="8">
        <v>10</v>
      </c>
      <c r="B18" s="8">
        <v>12</v>
      </c>
      <c r="C18" s="8" t="s">
        <v>34</v>
      </c>
      <c r="D18" s="8" t="s">
        <v>27</v>
      </c>
      <c r="E18" s="8">
        <v>20</v>
      </c>
      <c r="F18" s="8">
        <f>'Poppery velké'!G20</f>
        <v>63.65</v>
      </c>
      <c r="G18" s="8">
        <f>'Poppery malé'!G20</f>
        <v>63.28</v>
      </c>
      <c r="H18" s="8">
        <f>'Vozík zombie'!N20</f>
        <v>2.3299999999999983</v>
      </c>
      <c r="I18" s="8">
        <f>'Lavice a kejvák'!L20</f>
        <v>65.74000000000001</v>
      </c>
      <c r="J18" s="8">
        <f>'Rojnice a rybičky'!Q20</f>
        <v>53.69</v>
      </c>
      <c r="K18" s="8">
        <v>114</v>
      </c>
      <c r="L18" s="8">
        <f t="shared" si="0"/>
        <v>154.69</v>
      </c>
    </row>
    <row r="19" spans="1:12" ht="12.75">
      <c r="A19" s="8">
        <v>11</v>
      </c>
      <c r="B19" s="8">
        <v>4</v>
      </c>
      <c r="C19" s="8" t="s">
        <v>35</v>
      </c>
      <c r="D19" s="8" t="s">
        <v>21</v>
      </c>
      <c r="E19" s="8">
        <v>20</v>
      </c>
      <c r="F19" s="8">
        <f>'Poppery velké'!G12</f>
        <v>51.7</v>
      </c>
      <c r="G19" s="8">
        <f>'Poppery malé'!G12</f>
        <v>63.35</v>
      </c>
      <c r="H19" s="8">
        <f>'Vozík zombie'!N12</f>
        <v>47.129999999999995</v>
      </c>
      <c r="I19" s="8">
        <f>'Lavice a kejvák'!L12</f>
        <v>30.090000000000003</v>
      </c>
      <c r="J19" s="8">
        <f>'Rojnice a rybičky'!Q12</f>
        <v>15.96</v>
      </c>
      <c r="K19" s="8">
        <v>88</v>
      </c>
      <c r="L19" s="8">
        <f t="shared" si="0"/>
        <v>140.23000000000002</v>
      </c>
    </row>
    <row r="20" spans="1:12" ht="12.75">
      <c r="A20" s="8">
        <v>12</v>
      </c>
      <c r="B20" s="8">
        <v>10</v>
      </c>
      <c r="C20" s="8" t="s">
        <v>36</v>
      </c>
      <c r="D20" s="8" t="s">
        <v>37</v>
      </c>
      <c r="E20" s="8">
        <v>20</v>
      </c>
      <c r="F20" s="8">
        <f>'Poppery velké'!G18</f>
        <v>62.67</v>
      </c>
      <c r="G20" s="8">
        <f>'Poppery malé'!G18</f>
        <v>30.37</v>
      </c>
      <c r="H20" s="8">
        <f>'Vozík zombie'!N18</f>
        <v>50.54</v>
      </c>
      <c r="I20" s="8">
        <f>'Lavice a kejvák'!L18</f>
        <v>33.62</v>
      </c>
      <c r="J20" s="8">
        <f>'Rojnice a rybičky'!Q18</f>
        <v>18.520000000000003</v>
      </c>
      <c r="K20" s="8">
        <v>86</v>
      </c>
      <c r="L20" s="8">
        <f t="shared" si="0"/>
        <v>129.72000000000003</v>
      </c>
    </row>
    <row r="21" spans="1:12" ht="12.75">
      <c r="A21" s="8">
        <v>13</v>
      </c>
      <c r="B21" s="8">
        <v>6</v>
      </c>
      <c r="C21" s="8" t="s">
        <v>38</v>
      </c>
      <c r="D21" s="8" t="s">
        <v>19</v>
      </c>
      <c r="E21" s="8">
        <v>20</v>
      </c>
      <c r="F21" s="8">
        <f>'Poppery velké'!G14</f>
        <v>66.28999999999999</v>
      </c>
      <c r="G21" s="8">
        <f>'Poppery malé'!G14</f>
        <v>73.32</v>
      </c>
      <c r="H21" s="8">
        <f>'Vozík zombie'!N14</f>
        <v>1.009999999999998</v>
      </c>
      <c r="I21" s="8">
        <f>'Lavice a kejvák'!L14</f>
        <v>0</v>
      </c>
      <c r="J21" s="8">
        <f>'Rojnice a rybičky'!Q14</f>
        <v>36.95</v>
      </c>
      <c r="K21" s="8">
        <v>92</v>
      </c>
      <c r="L21" s="8">
        <f t="shared" si="0"/>
        <v>105.57</v>
      </c>
    </row>
    <row r="22" spans="1:12" ht="12.75">
      <c r="A22" s="8">
        <v>14</v>
      </c>
      <c r="B22" s="8">
        <v>9</v>
      </c>
      <c r="C22" s="8" t="s">
        <v>39</v>
      </c>
      <c r="D22" s="8" t="s">
        <v>37</v>
      </c>
      <c r="E22" s="8">
        <v>20</v>
      </c>
      <c r="F22" s="8">
        <f>'Poppery velké'!G17</f>
        <v>48.15</v>
      </c>
      <c r="G22" s="8">
        <f>'Poppery malé'!G17</f>
        <v>27.090000000000003</v>
      </c>
      <c r="H22" s="8">
        <f>'Vozík zombie'!N17</f>
        <v>20.02</v>
      </c>
      <c r="I22" s="8">
        <f>'Lavice a kejvák'!L17</f>
        <v>16.229999999999997</v>
      </c>
      <c r="J22" s="8">
        <f>'Rojnice a rybičky'!Q17</f>
        <v>27.939999999999998</v>
      </c>
      <c r="K22" s="8">
        <v>86</v>
      </c>
      <c r="L22" s="8">
        <f t="shared" si="0"/>
        <v>73.43</v>
      </c>
    </row>
    <row r="23" spans="1:12" ht="12.75">
      <c r="A23" s="8">
        <v>15</v>
      </c>
      <c r="B23" s="8">
        <v>15</v>
      </c>
      <c r="C23" s="8" t="s">
        <v>40</v>
      </c>
      <c r="D23" s="8" t="s">
        <v>27</v>
      </c>
      <c r="E23" s="8">
        <v>20</v>
      </c>
      <c r="F23" s="8">
        <f>'Poppery velké'!G23</f>
        <v>74.09</v>
      </c>
      <c r="G23" s="8">
        <f>'Poppery malé'!G23</f>
        <v>29.6</v>
      </c>
      <c r="H23" s="8">
        <f>'Vozík zombie'!N23</f>
        <v>11.54</v>
      </c>
      <c r="I23" s="8">
        <f>'Lavice a kejvák'!L23</f>
        <v>15.469999999999999</v>
      </c>
      <c r="J23" s="8">
        <f>'Rojnice a rybičky'!Q23</f>
        <v>35.629999999999995</v>
      </c>
      <c r="K23" s="8">
        <v>114</v>
      </c>
      <c r="L23" s="8">
        <f t="shared" si="0"/>
        <v>72.32999999999998</v>
      </c>
    </row>
    <row r="24" spans="1:12" ht="12.75">
      <c r="A24" s="9">
        <v>16</v>
      </c>
      <c r="B24" s="9">
        <v>3</v>
      </c>
      <c r="C24" s="9" t="s">
        <v>41</v>
      </c>
      <c r="D24" s="9" t="s">
        <v>42</v>
      </c>
      <c r="E24" s="9">
        <v>20</v>
      </c>
      <c r="F24" s="9">
        <f>'Poppery velké'!G11</f>
        <v>32.19</v>
      </c>
      <c r="G24" s="9">
        <f>'Poppery malé'!G11</f>
        <v>33.45</v>
      </c>
      <c r="H24" s="9">
        <f>'Vozík zombie'!N11</f>
        <v>0</v>
      </c>
      <c r="I24" s="9">
        <f>'Lavice a kejvák'!L11</f>
        <v>23.04</v>
      </c>
      <c r="J24" s="9">
        <f>'Rojnice a rybičky'!Q11</f>
        <v>24.62</v>
      </c>
      <c r="K24" s="9">
        <v>95</v>
      </c>
      <c r="L24" s="9">
        <f t="shared" si="0"/>
        <v>38.30000000000001</v>
      </c>
    </row>
    <row r="25" spans="1:12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5" ht="12.75">
      <c r="A35" s="4" t="s">
        <v>43</v>
      </c>
    </row>
    <row r="38" spans="1:12" ht="12.75">
      <c r="A38" s="5" t="s">
        <v>6</v>
      </c>
      <c r="B38" s="6" t="s">
        <v>7</v>
      </c>
      <c r="C38" s="6" t="s">
        <v>8</v>
      </c>
      <c r="D38" s="6" t="s">
        <v>9</v>
      </c>
      <c r="E38" s="7" t="s">
        <v>10</v>
      </c>
      <c r="F38" s="7" t="s">
        <v>11</v>
      </c>
      <c r="G38" s="7" t="s">
        <v>12</v>
      </c>
      <c r="H38" s="7" t="s">
        <v>13</v>
      </c>
      <c r="I38" s="7" t="s">
        <v>14</v>
      </c>
      <c r="J38" s="7" t="s">
        <v>15</v>
      </c>
      <c r="K38" s="7" t="s">
        <v>16</v>
      </c>
      <c r="L38" s="6" t="s">
        <v>17</v>
      </c>
    </row>
    <row r="39" spans="1:12" ht="12.75">
      <c r="A39" s="8">
        <v>1</v>
      </c>
      <c r="B39" s="8">
        <v>5</v>
      </c>
      <c r="C39" s="8" t="s">
        <v>26</v>
      </c>
      <c r="D39" s="8" t="s">
        <v>44</v>
      </c>
      <c r="E39" s="8">
        <v>24</v>
      </c>
      <c r="F39" s="8">
        <f>'Poppery velké'!G43</f>
        <v>79.45</v>
      </c>
      <c r="G39" s="8">
        <f>'Poppery malé'!G43</f>
        <v>77.69</v>
      </c>
      <c r="H39" s="8">
        <f>'Vozík zombie'!N43</f>
        <v>56.03</v>
      </c>
      <c r="I39" s="8">
        <f>'Lavice a kejvák'!L43</f>
        <v>72.18</v>
      </c>
      <c r="J39" s="8">
        <f>'Rojnice a rybičky'!Q43</f>
        <v>62</v>
      </c>
      <c r="K39" s="8">
        <v>102</v>
      </c>
      <c r="L39" s="8">
        <f aca="true" t="shared" si="1" ref="L39:L45">E39+F39+G39+H39+I39+J39-K39</f>
        <v>269.35</v>
      </c>
    </row>
    <row r="40" spans="1:12" ht="12.75">
      <c r="A40" s="8">
        <v>2</v>
      </c>
      <c r="B40" s="8">
        <v>1</v>
      </c>
      <c r="C40" s="8" t="s">
        <v>18</v>
      </c>
      <c r="D40" s="8" t="s">
        <v>45</v>
      </c>
      <c r="E40" s="8">
        <v>20</v>
      </c>
      <c r="F40" s="8">
        <f>'Poppery velké'!G39</f>
        <v>80.87</v>
      </c>
      <c r="G40" s="8">
        <f>'Poppery malé'!G39</f>
        <v>62.68</v>
      </c>
      <c r="H40" s="8">
        <f>'Vozík zombie'!N39</f>
        <v>47.09</v>
      </c>
      <c r="I40" s="8">
        <f>'Lavice a kejvák'!L39</f>
        <v>70.9</v>
      </c>
      <c r="J40" s="8">
        <f>'Rojnice a rybičky'!Q39</f>
        <v>58.32</v>
      </c>
      <c r="K40" s="8">
        <v>102</v>
      </c>
      <c r="L40" s="8">
        <f t="shared" si="1"/>
        <v>237.86</v>
      </c>
    </row>
    <row r="41" spans="1:12" ht="12.75">
      <c r="A41" s="8">
        <v>3</v>
      </c>
      <c r="B41" s="8">
        <v>6</v>
      </c>
      <c r="C41" s="8" t="s">
        <v>24</v>
      </c>
      <c r="D41" s="8" t="s">
        <v>46</v>
      </c>
      <c r="E41" s="8">
        <v>20</v>
      </c>
      <c r="F41" s="8">
        <f>'Poppery velké'!G44</f>
        <v>73.09</v>
      </c>
      <c r="G41" s="8">
        <f>'Poppery malé'!G44</f>
        <v>68.03</v>
      </c>
      <c r="H41" s="8">
        <f>'Vozík zombie'!N44</f>
        <v>42.22</v>
      </c>
      <c r="I41" s="8">
        <f>'Lavice a kejvák'!L44</f>
        <v>61.28</v>
      </c>
      <c r="J41" s="8">
        <f>'Rojnice a rybičky'!Q44</f>
        <v>27.57</v>
      </c>
      <c r="K41" s="8">
        <v>106</v>
      </c>
      <c r="L41" s="8">
        <f t="shared" si="1"/>
        <v>186.19</v>
      </c>
    </row>
    <row r="42" spans="1:12" ht="12.75">
      <c r="A42" s="8">
        <v>4</v>
      </c>
      <c r="B42" s="8">
        <v>2</v>
      </c>
      <c r="C42" s="8" t="s">
        <v>32</v>
      </c>
      <c r="D42" s="8" t="s">
        <v>47</v>
      </c>
      <c r="E42" s="8">
        <v>20</v>
      </c>
      <c r="F42" s="8">
        <f>'Poppery velké'!G40</f>
        <v>69.42</v>
      </c>
      <c r="G42" s="8">
        <f>'Poppery malé'!G40</f>
        <v>41.63</v>
      </c>
      <c r="H42" s="8">
        <f>'Vozík zombie'!N40</f>
        <v>18.759999999999998</v>
      </c>
      <c r="I42" s="8">
        <f>'Lavice a kejvák'!L40</f>
        <v>59.93</v>
      </c>
      <c r="J42" s="8">
        <f>'Rojnice a rybičky'!Q40</f>
        <v>27.729999999999997</v>
      </c>
      <c r="K42" s="8">
        <v>102</v>
      </c>
      <c r="L42" s="8">
        <f t="shared" si="1"/>
        <v>135.47</v>
      </c>
    </row>
    <row r="43" spans="1:12" ht="12.75">
      <c r="A43" s="8">
        <v>5</v>
      </c>
      <c r="B43" s="8">
        <v>3</v>
      </c>
      <c r="C43" s="8" t="s">
        <v>30</v>
      </c>
      <c r="D43" s="8" t="s">
        <v>48</v>
      </c>
      <c r="E43" s="8">
        <v>20</v>
      </c>
      <c r="F43" s="8">
        <f>'Poppery velké'!G41</f>
        <v>61.59</v>
      </c>
      <c r="G43" s="8">
        <f>'Poppery malé'!G41</f>
        <v>58.62</v>
      </c>
      <c r="H43" s="8">
        <f>'Vozík zombie'!N41</f>
        <v>9.810000000000002</v>
      </c>
      <c r="I43" s="8">
        <f>'Lavice a kejvák'!L41</f>
        <v>0</v>
      </c>
      <c r="J43" s="8">
        <f>'Rojnice a rybičky'!Q41</f>
        <v>35.52</v>
      </c>
      <c r="K43" s="8">
        <v>51</v>
      </c>
      <c r="L43" s="8">
        <f t="shared" si="1"/>
        <v>134.54000000000002</v>
      </c>
    </row>
    <row r="44" spans="1:12" ht="12.75">
      <c r="A44" s="8">
        <v>6</v>
      </c>
      <c r="B44" s="8">
        <v>7</v>
      </c>
      <c r="C44" s="8" t="s">
        <v>40</v>
      </c>
      <c r="D44" s="8" t="s">
        <v>49</v>
      </c>
      <c r="E44" s="8">
        <v>20</v>
      </c>
      <c r="F44" s="8">
        <f>'Poppery velké'!G45</f>
        <v>61.03</v>
      </c>
      <c r="G44" s="8">
        <f>'Poppery malé'!G45</f>
        <v>49.379999999999995</v>
      </c>
      <c r="H44" s="8">
        <f>'Vozík zombie'!N45</f>
        <v>35.33</v>
      </c>
      <c r="I44" s="8">
        <f>'Lavice a kejvák'!L45</f>
        <v>0</v>
      </c>
      <c r="J44" s="8">
        <f>'Rojnice a rybičky'!Q45</f>
        <v>39.4</v>
      </c>
      <c r="K44" s="8">
        <v>102</v>
      </c>
      <c r="L44" s="8">
        <f t="shared" si="1"/>
        <v>103.14000000000001</v>
      </c>
    </row>
    <row r="45" spans="1:12" ht="12.75">
      <c r="A45" s="8">
        <v>7</v>
      </c>
      <c r="B45" s="8">
        <v>4</v>
      </c>
      <c r="C45" s="8" t="s">
        <v>31</v>
      </c>
      <c r="D45" s="8" t="s">
        <v>50</v>
      </c>
      <c r="E45" s="8">
        <v>20</v>
      </c>
      <c r="F45" s="8">
        <f>'Poppery velké'!G42</f>
        <v>32.62</v>
      </c>
      <c r="G45" s="8">
        <f>'Poppery malé'!G42</f>
        <v>18.08</v>
      </c>
      <c r="H45" s="8">
        <f>'Vozík zombie'!N42</f>
        <v>42.98</v>
      </c>
      <c r="I45" s="8">
        <f>'Lavice a kejvák'!L42</f>
        <v>0</v>
      </c>
      <c r="J45" s="8">
        <f>'Rojnice a rybičky'!Q42</f>
        <v>41.39</v>
      </c>
      <c r="K45" s="8">
        <v>66</v>
      </c>
      <c r="L45" s="8">
        <f t="shared" si="1"/>
        <v>89.07</v>
      </c>
    </row>
    <row r="46" spans="9:12" ht="12.75">
      <c r="I46" s="11"/>
      <c r="J46" s="11"/>
      <c r="K46" s="11"/>
      <c r="L46" s="11"/>
    </row>
    <row r="47" spans="1:12" ht="12.75">
      <c r="A47" s="12" t="s">
        <v>51</v>
      </c>
      <c r="B47" s="13"/>
      <c r="C47" s="13"/>
      <c r="D47" s="13"/>
      <c r="E47" s="13"/>
      <c r="F47" s="13"/>
      <c r="G47" s="13"/>
      <c r="I47" s="11"/>
      <c r="J47" s="11"/>
      <c r="K47" s="11"/>
      <c r="L47" s="11"/>
    </row>
    <row r="48" spans="1:12" ht="12.75">
      <c r="A48" s="12"/>
      <c r="B48" s="13"/>
      <c r="C48" s="13"/>
      <c r="D48" s="13"/>
      <c r="E48" s="13"/>
      <c r="F48" s="13"/>
      <c r="G48" s="13"/>
      <c r="I48" s="11"/>
      <c r="J48" s="11"/>
      <c r="K48" s="11"/>
      <c r="L48" s="11"/>
    </row>
    <row r="49" spans="1:12" ht="12.75">
      <c r="A49" t="s">
        <v>52</v>
      </c>
      <c r="I49" s="11"/>
      <c r="J49" s="11"/>
      <c r="K49" s="11"/>
      <c r="L49" s="11"/>
    </row>
    <row r="50" spans="9:12" ht="12.75">
      <c r="I50" s="11"/>
      <c r="J50" s="11"/>
      <c r="K50" s="11"/>
      <c r="L50" s="11"/>
    </row>
    <row r="51" spans="9:12" ht="12.75">
      <c r="I51" s="11"/>
      <c r="J51" s="11"/>
      <c r="K51" s="11"/>
      <c r="L51" s="11"/>
    </row>
    <row r="52" spans="1:12" ht="12.75">
      <c r="A52" s="13" t="s">
        <v>53</v>
      </c>
      <c r="B52" s="13"/>
      <c r="C52" s="13"/>
      <c r="D52" s="13"/>
      <c r="E52" s="13" t="s">
        <v>54</v>
      </c>
      <c r="F52" s="13"/>
      <c r="G52" s="13"/>
      <c r="I52" s="11"/>
      <c r="J52" s="11"/>
      <c r="K52" s="11"/>
      <c r="L52" s="11"/>
    </row>
    <row r="53" spans="1:12" ht="12.75">
      <c r="A53" s="13" t="s">
        <v>55</v>
      </c>
      <c r="B53" s="13"/>
      <c r="C53" s="13"/>
      <c r="D53" s="13"/>
      <c r="E53" s="13" t="s">
        <v>56</v>
      </c>
      <c r="F53" s="13"/>
      <c r="G53" s="13"/>
      <c r="I53" s="11"/>
      <c r="J53" s="11"/>
      <c r="K53" s="11"/>
      <c r="L53" s="11"/>
    </row>
    <row r="54" spans="1:7" ht="12.75">
      <c r="A54" s="14" t="s">
        <v>57</v>
      </c>
      <c r="B54" s="13"/>
      <c r="C54" s="13"/>
      <c r="D54" s="13"/>
      <c r="E54" s="13" t="s">
        <v>58</v>
      </c>
      <c r="F54" s="13"/>
      <c r="G54" s="13"/>
    </row>
    <row r="55" spans="1:7" ht="12.75">
      <c r="A55" s="14" t="s">
        <v>59</v>
      </c>
      <c r="B55" s="13" t="s">
        <v>60</v>
      </c>
      <c r="C55" s="13"/>
      <c r="D55" s="13"/>
      <c r="E55" s="14"/>
      <c r="F55" s="14"/>
      <c r="G55" s="13"/>
    </row>
    <row r="56" spans="1:3" ht="12.75">
      <c r="A56" s="11"/>
      <c r="B56" s="11" t="s">
        <v>61</v>
      </c>
      <c r="C56" s="11"/>
    </row>
    <row r="62" spans="1:3" ht="12.75">
      <c r="A62" s="11"/>
      <c r="B62" s="11"/>
      <c r="C62" s="11"/>
    </row>
    <row r="63" spans="1:3" ht="12.75">
      <c r="A63" s="11"/>
      <c r="B63" s="11"/>
      <c r="C63" s="11"/>
    </row>
    <row r="64" spans="1:3" ht="12.75">
      <c r="A64" s="11"/>
      <c r="B64" s="11"/>
      <c r="C64" s="11"/>
    </row>
  </sheetData>
  <sheetProtection selectLockedCells="1" selectUnlockedCells="1"/>
  <printOptions/>
  <pageMargins left="0.19652777777777777" right="0.15763888888888888" top="0.7875" bottom="0.7875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3"/>
  <sheetViews>
    <sheetView workbookViewId="0" topLeftCell="A22">
      <selection activeCell="I54" sqref="I54"/>
    </sheetView>
  </sheetViews>
  <sheetFormatPr defaultColWidth="9.140625" defaultRowHeight="15"/>
  <cols>
    <col min="2" max="2" width="26.28125" style="0" customWidth="1"/>
    <col min="3" max="3" width="13.421875" style="0" customWidth="1"/>
    <col min="5" max="5" width="9.140625" style="0" customWidth="1"/>
  </cols>
  <sheetData>
    <row r="2" ht="12.75">
      <c r="A2" t="s">
        <v>62</v>
      </c>
    </row>
    <row r="6" ht="12.75">
      <c r="A6" s="4" t="s">
        <v>5</v>
      </c>
    </row>
    <row r="8" spans="1:7" ht="12.75">
      <c r="A8" s="6" t="s">
        <v>7</v>
      </c>
      <c r="B8" s="6" t="s">
        <v>8</v>
      </c>
      <c r="C8" s="6" t="s">
        <v>9</v>
      </c>
      <c r="D8" s="15" t="s">
        <v>63</v>
      </c>
      <c r="E8" s="15" t="s">
        <v>64</v>
      </c>
      <c r="F8" s="15" t="s">
        <v>65</v>
      </c>
      <c r="G8" s="15" t="s">
        <v>17</v>
      </c>
    </row>
    <row r="9" spans="1:7" ht="12.75">
      <c r="A9" s="8">
        <f>Výsledovka!B9</f>
        <v>1</v>
      </c>
      <c r="B9" s="8" t="str">
        <f>Výsledovka!C9</f>
        <v>Setnička Tomáš</v>
      </c>
      <c r="C9" s="8" t="str">
        <f>Výsledovka!D9</f>
        <v>CZ Compact</v>
      </c>
      <c r="D9" s="8">
        <v>100</v>
      </c>
      <c r="E9" s="8"/>
      <c r="F9" s="8">
        <v>21.06</v>
      </c>
      <c r="G9" s="8">
        <f>IF(D9+E9-F9&lt;0,0,D9+E9-F9)</f>
        <v>78.94</v>
      </c>
    </row>
    <row r="10" spans="1:7" ht="12.75">
      <c r="A10" s="8">
        <f>Výsledovka!B17</f>
        <v>2</v>
      </c>
      <c r="B10" s="8" t="str">
        <f>Výsledovka!C17</f>
        <v>Švitorka Ladislav</v>
      </c>
      <c r="C10" s="8" t="str">
        <f>Výsledovka!D17</f>
        <v>Walther P1</v>
      </c>
      <c r="D10" s="8">
        <v>100</v>
      </c>
      <c r="E10" s="8">
        <v>5</v>
      </c>
      <c r="F10" s="8">
        <v>27.05</v>
      </c>
      <c r="G10" s="8">
        <f aca="true" t="shared" si="0" ref="G10:G24">IF(D10+E10-F10&lt;0,0,D10+E10-F10)</f>
        <v>77.95</v>
      </c>
    </row>
    <row r="11" spans="1:7" s="17" customFormat="1" ht="12.75">
      <c r="A11" s="8">
        <f>Výsledovka!B24</f>
        <v>3</v>
      </c>
      <c r="B11" s="8" t="str">
        <f>Výsledovka!C24</f>
        <v>Lank Lukáš</v>
      </c>
      <c r="C11" s="8" t="str">
        <f>Výsledovka!D24</f>
        <v>CZ P07</v>
      </c>
      <c r="D11" s="16">
        <v>70</v>
      </c>
      <c r="E11" s="16"/>
      <c r="F11" s="16">
        <v>37.81</v>
      </c>
      <c r="G11" s="16">
        <f t="shared" si="0"/>
        <v>32.19</v>
      </c>
    </row>
    <row r="12" spans="1:7" ht="12.75">
      <c r="A12" s="16">
        <f>Výsledovka!B19</f>
        <v>4</v>
      </c>
      <c r="B12" s="16" t="str">
        <f>Výsledovka!C19</f>
        <v>Hrubý Pavel</v>
      </c>
      <c r="C12" s="16" t="str">
        <f>Výsledovka!D19</f>
        <v>Glock 26</v>
      </c>
      <c r="D12" s="8">
        <v>80</v>
      </c>
      <c r="E12" s="8"/>
      <c r="F12" s="18">
        <v>28.3</v>
      </c>
      <c r="G12" s="18">
        <f t="shared" si="0"/>
        <v>51.7</v>
      </c>
    </row>
    <row r="13" spans="1:7" s="19" customFormat="1" ht="12.75">
      <c r="A13" s="8">
        <f>Výsledovka!B15</f>
        <v>5</v>
      </c>
      <c r="B13" s="8" t="str">
        <f>Výsledovka!C15</f>
        <v>Velc Jindřich</v>
      </c>
      <c r="C13" s="8" t="str">
        <f>Výsledovka!D15</f>
        <v>Glock 19</v>
      </c>
      <c r="D13" s="15">
        <v>100</v>
      </c>
      <c r="E13" s="15"/>
      <c r="F13" s="15">
        <v>28.37</v>
      </c>
      <c r="G13" s="15">
        <f t="shared" si="0"/>
        <v>71.63</v>
      </c>
    </row>
    <row r="14" spans="1:7" s="17" customFormat="1" ht="12.75">
      <c r="A14" s="16">
        <f>Výsledovka!B21</f>
        <v>6</v>
      </c>
      <c r="B14" s="16" t="str">
        <f>Výsledovka!C21</f>
        <v>Lanc Milan</v>
      </c>
      <c r="C14" s="16" t="str">
        <f>Výsledovka!D21</f>
        <v>CZ Compact</v>
      </c>
      <c r="D14" s="16">
        <v>100</v>
      </c>
      <c r="E14" s="16"/>
      <c r="F14" s="16">
        <v>33.71</v>
      </c>
      <c r="G14" s="16">
        <f t="shared" si="0"/>
        <v>66.28999999999999</v>
      </c>
    </row>
    <row r="15" spans="1:7" ht="12.75">
      <c r="A15" s="8">
        <f>Výsledovka!B16</f>
        <v>7</v>
      </c>
      <c r="B15" s="8" t="str">
        <f>Výsledovka!C16</f>
        <v>Cilichová Jaroslava</v>
      </c>
      <c r="C15" s="8" t="str">
        <f>Výsledovka!D16</f>
        <v>Glock 19</v>
      </c>
      <c r="D15" s="8">
        <v>100</v>
      </c>
      <c r="E15" s="8"/>
      <c r="F15" s="8">
        <v>29.65</v>
      </c>
      <c r="G15" s="8">
        <f t="shared" si="0"/>
        <v>70.35</v>
      </c>
    </row>
    <row r="16" spans="1:7" ht="12.75">
      <c r="A16" s="15">
        <f>Výsledovka!B13</f>
        <v>8</v>
      </c>
      <c r="B16" s="15" t="str">
        <f>Výsledovka!C13</f>
        <v>Peklák Dalibor</v>
      </c>
      <c r="C16" s="15" t="str">
        <f>Výsledovka!D13</f>
        <v>CZ 75 Shadow</v>
      </c>
      <c r="D16" s="8">
        <v>100</v>
      </c>
      <c r="E16" s="8"/>
      <c r="F16" s="8">
        <v>22.82</v>
      </c>
      <c r="G16" s="8">
        <f t="shared" si="0"/>
        <v>77.18</v>
      </c>
    </row>
    <row r="17" spans="1:7" ht="12.75">
      <c r="A17" s="8">
        <f>Výsledovka!B22</f>
        <v>9</v>
      </c>
      <c r="B17" s="8" t="str">
        <f>Výsledovka!C22</f>
        <v>Votroubková Jana</v>
      </c>
      <c r="C17" s="8" t="str">
        <f>Výsledovka!D22</f>
        <v>Glock 43</v>
      </c>
      <c r="D17" s="8">
        <v>100</v>
      </c>
      <c r="E17" s="8"/>
      <c r="F17" s="8">
        <v>51.85</v>
      </c>
      <c r="G17" s="8">
        <f t="shared" si="0"/>
        <v>48.15</v>
      </c>
    </row>
    <row r="18" spans="1:7" ht="12.75">
      <c r="A18" s="8">
        <f>Výsledovka!B20</f>
        <v>10</v>
      </c>
      <c r="B18" s="8" t="str">
        <f>Výsledovka!C20</f>
        <v>Votroubek Rostislav</v>
      </c>
      <c r="C18" s="8" t="str">
        <f>Výsledovka!D20</f>
        <v>Glock 43</v>
      </c>
      <c r="D18" s="8">
        <v>90</v>
      </c>
      <c r="E18" s="8"/>
      <c r="F18" s="8">
        <v>27.33</v>
      </c>
      <c r="G18" s="8">
        <f t="shared" si="0"/>
        <v>62.67</v>
      </c>
    </row>
    <row r="19" spans="1:7" s="17" customFormat="1" ht="12.75">
      <c r="A19" s="8">
        <f>Výsledovka!B10</f>
        <v>11</v>
      </c>
      <c r="B19" s="8" t="str">
        <f>Výsledovka!C10</f>
        <v>Müller Martin</v>
      </c>
      <c r="C19" s="8" t="str">
        <f>Výsledovka!D10</f>
        <v>Glock 26</v>
      </c>
      <c r="D19" s="16">
        <v>100</v>
      </c>
      <c r="E19" s="16">
        <v>5</v>
      </c>
      <c r="F19" s="16">
        <v>20.83</v>
      </c>
      <c r="G19" s="16">
        <f t="shared" si="0"/>
        <v>84.17</v>
      </c>
    </row>
    <row r="20" spans="1:7" ht="12.75">
      <c r="A20" s="8">
        <f>Výsledovka!B18</f>
        <v>12</v>
      </c>
      <c r="B20" s="8" t="str">
        <f>Výsledovka!C18</f>
        <v>Bukvic Luboš</v>
      </c>
      <c r="C20" s="8" t="str">
        <f>Výsledovka!D18</f>
        <v>CZ 75 Shadow</v>
      </c>
      <c r="D20" s="8">
        <v>90</v>
      </c>
      <c r="E20" s="8"/>
      <c r="F20" s="8">
        <v>26.35</v>
      </c>
      <c r="G20" s="8">
        <f t="shared" si="0"/>
        <v>63.65</v>
      </c>
    </row>
    <row r="21" spans="1:7" s="17" customFormat="1" ht="12.75">
      <c r="A21" s="16">
        <f>Výsledovka!B14</f>
        <v>13</v>
      </c>
      <c r="B21" s="16" t="str">
        <f>Výsledovka!C14</f>
        <v>Pulíček Leoš</v>
      </c>
      <c r="C21" s="16" t="str">
        <f>Výsledovka!D14</f>
        <v>STI Edge</v>
      </c>
      <c r="D21" s="16">
        <v>100</v>
      </c>
      <c r="E21" s="16"/>
      <c r="F21" s="16">
        <v>14.98</v>
      </c>
      <c r="G21" s="16">
        <f t="shared" si="0"/>
        <v>85.02</v>
      </c>
    </row>
    <row r="22" spans="1:7" ht="12.75">
      <c r="A22" s="8">
        <f>Výsledovka!B12</f>
        <v>14</v>
      </c>
      <c r="B22" s="8" t="str">
        <f>Výsledovka!C12</f>
        <v>Novotný Petr</v>
      </c>
      <c r="C22" s="8" t="str">
        <f>Výsledovka!D12</f>
        <v>Glock 19</v>
      </c>
      <c r="D22" s="8">
        <v>100</v>
      </c>
      <c r="E22" s="8"/>
      <c r="F22" s="8">
        <v>18.22</v>
      </c>
      <c r="G22" s="8">
        <f t="shared" si="0"/>
        <v>81.78</v>
      </c>
    </row>
    <row r="23" spans="1:7" ht="12.75">
      <c r="A23" s="8">
        <f>Výsledovka!B23</f>
        <v>15</v>
      </c>
      <c r="B23" s="8" t="str">
        <f>Výsledovka!C23</f>
        <v>Hušák Jan</v>
      </c>
      <c r="C23" s="8" t="str">
        <f>Výsledovka!D23</f>
        <v>CZ 75 Shadow</v>
      </c>
      <c r="D23" s="8">
        <v>100</v>
      </c>
      <c r="E23" s="8"/>
      <c r="F23" s="8">
        <v>25.91</v>
      </c>
      <c r="G23" s="8">
        <f t="shared" si="0"/>
        <v>74.09</v>
      </c>
    </row>
    <row r="24" spans="1:7" ht="12.75">
      <c r="A24" s="20">
        <f>Výsledovka!B11</f>
        <v>16</v>
      </c>
      <c r="B24" s="20" t="str">
        <f>Výsledovka!C11</f>
        <v>Přecechtěl Oldřich</v>
      </c>
      <c r="C24" s="20" t="str">
        <f>Výsledovka!D11</f>
        <v>CZ 83</v>
      </c>
      <c r="D24" s="9">
        <v>100</v>
      </c>
      <c r="E24" s="9"/>
      <c r="F24" s="21">
        <v>21</v>
      </c>
      <c r="G24" s="21">
        <f t="shared" si="0"/>
        <v>79</v>
      </c>
    </row>
    <row r="25" spans="1:7" ht="12.75">
      <c r="A25" s="10"/>
      <c r="B25" s="10"/>
      <c r="C25" s="10"/>
      <c r="D25" s="10"/>
      <c r="E25" s="10"/>
      <c r="F25" s="10"/>
      <c r="G25" s="10"/>
    </row>
    <row r="26" spans="1:7" ht="12.75">
      <c r="A26" s="11"/>
      <c r="B26" s="11"/>
      <c r="C26" s="11"/>
      <c r="D26" s="11"/>
      <c r="E26" s="11"/>
      <c r="F26" s="11"/>
      <c r="G26" s="11"/>
    </row>
    <row r="27" spans="1:7" ht="12.75">
      <c r="A27" s="11"/>
      <c r="B27" s="11"/>
      <c r="C27" s="11"/>
      <c r="D27" s="11"/>
      <c r="E27" s="11"/>
      <c r="F27" s="11"/>
      <c r="G27" s="11"/>
    </row>
    <row r="28" spans="1:7" ht="12.75">
      <c r="A28" s="11"/>
      <c r="B28" s="11"/>
      <c r="C28" s="11"/>
      <c r="D28" s="11"/>
      <c r="E28" s="11"/>
      <c r="F28" s="11"/>
      <c r="G28" s="11"/>
    </row>
    <row r="29" spans="1:7" ht="12.75">
      <c r="A29" s="11"/>
      <c r="B29" s="11"/>
      <c r="C29" s="11"/>
      <c r="D29" s="11"/>
      <c r="E29" s="11"/>
      <c r="F29" s="11"/>
      <c r="G29" s="11"/>
    </row>
    <row r="30" spans="1:7" ht="12.75">
      <c r="A30" s="11"/>
      <c r="B30" s="11"/>
      <c r="C30" s="11"/>
      <c r="D30" s="11"/>
      <c r="E30" s="11"/>
      <c r="F30" s="11"/>
      <c r="G30" s="11"/>
    </row>
    <row r="31" spans="1:7" ht="12.75">
      <c r="A31" s="11"/>
      <c r="B31" s="11"/>
      <c r="C31" s="11"/>
      <c r="D31" s="11"/>
      <c r="E31" s="11"/>
      <c r="F31" s="11"/>
      <c r="G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5" ht="12.75">
      <c r="A35" s="4" t="s">
        <v>43</v>
      </c>
    </row>
    <row r="38" spans="1:7" ht="12.75">
      <c r="A38" s="6" t="s">
        <v>7</v>
      </c>
      <c r="B38" s="6" t="s">
        <v>8</v>
      </c>
      <c r="C38" s="6" t="s">
        <v>9</v>
      </c>
      <c r="D38" s="15" t="s">
        <v>63</v>
      </c>
      <c r="E38" s="15" t="s">
        <v>64</v>
      </c>
      <c r="F38" s="15" t="s">
        <v>65</v>
      </c>
      <c r="G38" s="15" t="s">
        <v>17</v>
      </c>
    </row>
    <row r="39" spans="1:7" ht="12.75">
      <c r="A39" s="8">
        <f>Výsledovka!B40</f>
        <v>1</v>
      </c>
      <c r="B39" s="8" t="str">
        <f>Výsledovka!C40</f>
        <v>Setnička Tomáš</v>
      </c>
      <c r="C39" s="8" t="str">
        <f>Výsledovka!D40</f>
        <v>Taurus </v>
      </c>
      <c r="D39" s="8">
        <v>100</v>
      </c>
      <c r="E39" s="8">
        <v>5</v>
      </c>
      <c r="F39" s="8">
        <v>24.13</v>
      </c>
      <c r="G39" s="8">
        <f>IF(D39+E39-F39&lt;0,0,D39+E39-F39)</f>
        <v>80.87</v>
      </c>
    </row>
    <row r="40" spans="1:7" ht="12.75">
      <c r="A40" s="8">
        <f>Výsledovka!B42</f>
        <v>2</v>
      </c>
      <c r="B40" s="8" t="str">
        <f>Výsledovka!C42</f>
        <v>Švitorka Ladislav</v>
      </c>
      <c r="C40" s="8" t="str">
        <f>Výsledovka!D42</f>
        <v>Astra</v>
      </c>
      <c r="D40" s="8">
        <v>100</v>
      </c>
      <c r="E40" s="8"/>
      <c r="F40" s="8">
        <v>30.58</v>
      </c>
      <c r="G40" s="8">
        <f aca="true" t="shared" si="1" ref="G40:G45">IF(D40+E40-F40&lt;0,0,D40+E40-F40)</f>
        <v>69.42</v>
      </c>
    </row>
    <row r="41" spans="1:7" ht="12.75">
      <c r="A41" s="8">
        <f>Výsledovka!B43</f>
        <v>3</v>
      </c>
      <c r="B41" s="8" t="str">
        <f>Výsledovka!C43</f>
        <v>Velc Jindřich</v>
      </c>
      <c r="C41" s="8" t="str">
        <f>Výsledovka!D43</f>
        <v>Taurus 82</v>
      </c>
      <c r="D41" s="8">
        <v>100</v>
      </c>
      <c r="E41" s="8"/>
      <c r="F41" s="8">
        <v>38.41</v>
      </c>
      <c r="G41" s="8">
        <f t="shared" si="1"/>
        <v>61.59</v>
      </c>
    </row>
    <row r="42" spans="1:7" ht="12.75">
      <c r="A42" s="8">
        <f>Výsledovka!B45</f>
        <v>4</v>
      </c>
      <c r="B42" s="8" t="str">
        <f>Výsledovka!C45</f>
        <v>Cilichová Jaroslava</v>
      </c>
      <c r="C42" s="8" t="str">
        <f>Výsledovka!D45</f>
        <v>SW 66</v>
      </c>
      <c r="D42" s="8">
        <v>70</v>
      </c>
      <c r="E42" s="8"/>
      <c r="F42" s="8">
        <v>37.38</v>
      </c>
      <c r="G42" s="8">
        <f t="shared" si="1"/>
        <v>32.62</v>
      </c>
    </row>
    <row r="43" spans="1:7" ht="12.75">
      <c r="A43" s="8">
        <f>Výsledovka!B39</f>
        <v>5</v>
      </c>
      <c r="B43" s="8" t="str">
        <f>Výsledovka!C39</f>
        <v>Peklák Dalibor</v>
      </c>
      <c r="C43" s="8" t="str">
        <f>Výsledovka!D39</f>
        <v>SW 625</v>
      </c>
      <c r="D43" s="8">
        <v>100</v>
      </c>
      <c r="E43" s="8">
        <v>5</v>
      </c>
      <c r="F43" s="8">
        <v>25.55</v>
      </c>
      <c r="G43" s="8">
        <f t="shared" si="1"/>
        <v>79.45</v>
      </c>
    </row>
    <row r="44" spans="1:7" ht="12.75">
      <c r="A44" s="8">
        <f>Výsledovka!B41</f>
        <v>6</v>
      </c>
      <c r="B44" s="8" t="str">
        <f>Výsledovka!C41</f>
        <v>Novotný Petr</v>
      </c>
      <c r="C44" s="8" t="str">
        <f>Výsledovka!D41</f>
        <v>GP100 Match</v>
      </c>
      <c r="D44" s="8">
        <v>100</v>
      </c>
      <c r="E44" s="8"/>
      <c r="F44" s="8">
        <v>26.91</v>
      </c>
      <c r="G44" s="8">
        <f t="shared" si="1"/>
        <v>73.09</v>
      </c>
    </row>
    <row r="45" spans="1:7" ht="12.75">
      <c r="A45" s="9">
        <f>Výsledovka!B44</f>
        <v>7</v>
      </c>
      <c r="B45" s="9" t="str">
        <f>Výsledovka!C44</f>
        <v>Hušák Jan</v>
      </c>
      <c r="C45" s="9" t="str">
        <f>Výsledovka!D44</f>
        <v>SW 686</v>
      </c>
      <c r="D45" s="9">
        <v>100</v>
      </c>
      <c r="E45" s="9"/>
      <c r="F45" s="9">
        <v>38.97</v>
      </c>
      <c r="G45" s="9">
        <f t="shared" si="1"/>
        <v>61.03</v>
      </c>
    </row>
    <row r="46" spans="1:7" ht="12.75">
      <c r="A46" s="10"/>
      <c r="B46" s="10"/>
      <c r="C46" s="10"/>
      <c r="D46" s="10"/>
      <c r="E46" s="10"/>
      <c r="F46" s="10"/>
      <c r="G46" s="10"/>
    </row>
    <row r="47" spans="1:7" ht="12.75">
      <c r="A47" s="11"/>
      <c r="B47" s="11"/>
      <c r="C47" s="11"/>
      <c r="D47" s="11"/>
      <c r="E47" s="11"/>
      <c r="F47" s="11"/>
      <c r="G47" s="11"/>
    </row>
    <row r="48" spans="1:7" ht="12.75">
      <c r="A48" s="11"/>
      <c r="B48" s="11"/>
      <c r="C48" s="11"/>
      <c r="D48" s="11"/>
      <c r="E48" s="11"/>
      <c r="F48" s="11"/>
      <c r="G48" s="11"/>
    </row>
    <row r="49" spans="1:7" ht="12.75">
      <c r="A49" s="11"/>
      <c r="B49" s="11"/>
      <c r="C49" s="11"/>
      <c r="D49" s="11"/>
      <c r="E49" s="11"/>
      <c r="F49" s="11"/>
      <c r="G49" s="11"/>
    </row>
    <row r="50" spans="1:7" ht="12.75">
      <c r="A50" s="11"/>
      <c r="B50" s="11"/>
      <c r="C50" s="11"/>
      <c r="D50" s="11"/>
      <c r="E50" s="11"/>
      <c r="F50" s="11"/>
      <c r="G50" s="11"/>
    </row>
    <row r="51" spans="1:7" ht="12.75">
      <c r="A51" s="11"/>
      <c r="B51" s="11"/>
      <c r="C51" s="11"/>
      <c r="D51" s="11"/>
      <c r="E51" s="11"/>
      <c r="F51" s="11"/>
      <c r="G51" s="11"/>
    </row>
    <row r="52" spans="1:7" ht="12.75">
      <c r="A52" s="11"/>
      <c r="B52" s="11"/>
      <c r="C52" s="11"/>
      <c r="D52" s="11"/>
      <c r="E52" s="11"/>
      <c r="F52" s="11"/>
      <c r="G52" s="11"/>
    </row>
    <row r="53" spans="1:7" ht="12.75">
      <c r="A53" s="11"/>
      <c r="B53" s="11"/>
      <c r="C53" s="11"/>
      <c r="D53" s="11"/>
      <c r="E53" s="11"/>
      <c r="F53" s="11"/>
      <c r="G53" s="11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G53"/>
  <sheetViews>
    <sheetView workbookViewId="0" topLeftCell="A4">
      <selection activeCell="D33" sqref="D33"/>
    </sheetView>
  </sheetViews>
  <sheetFormatPr defaultColWidth="9.140625" defaultRowHeight="15"/>
  <cols>
    <col min="2" max="2" width="17.7109375" style="0" customWidth="1"/>
    <col min="3" max="3" width="12.7109375" style="0" customWidth="1"/>
    <col min="5" max="5" width="9.140625" style="0" customWidth="1"/>
  </cols>
  <sheetData>
    <row r="3" ht="12.75">
      <c r="A3" t="s">
        <v>12</v>
      </c>
    </row>
    <row r="6" ht="12.75">
      <c r="A6" s="4" t="s">
        <v>5</v>
      </c>
    </row>
    <row r="8" spans="1:7" ht="12.75">
      <c r="A8" s="6" t="s">
        <v>7</v>
      </c>
      <c r="B8" s="6" t="s">
        <v>8</v>
      </c>
      <c r="C8" s="6" t="s">
        <v>9</v>
      </c>
      <c r="D8" s="15" t="s">
        <v>63</v>
      </c>
      <c r="E8" s="15" t="s">
        <v>64</v>
      </c>
      <c r="F8" s="15" t="s">
        <v>65</v>
      </c>
      <c r="G8" s="15" t="s">
        <v>66</v>
      </c>
    </row>
    <row r="9" spans="1:7" ht="12.75">
      <c r="A9" s="8">
        <f>Výsledovka!B9</f>
        <v>1</v>
      </c>
      <c r="B9" s="8" t="str">
        <f>Výsledovka!C9</f>
        <v>Setnička Tomáš</v>
      </c>
      <c r="C9" s="8" t="str">
        <f>Výsledovka!D9</f>
        <v>CZ Compact</v>
      </c>
      <c r="D9" s="8">
        <v>100</v>
      </c>
      <c r="E9" s="8"/>
      <c r="F9" s="8">
        <v>24.45</v>
      </c>
      <c r="G9" s="8">
        <f>IF(D9+E9-F9&lt;0,0,D9+E9-F9)</f>
        <v>75.55</v>
      </c>
    </row>
    <row r="10" spans="1:7" ht="12.75">
      <c r="A10" s="8">
        <f>Výsledovka!B17</f>
        <v>2</v>
      </c>
      <c r="B10" s="8" t="str">
        <f>Výsledovka!C17</f>
        <v>Švitorka Ladislav</v>
      </c>
      <c r="C10" s="8" t="str">
        <f>Výsledovka!D17</f>
        <v>Walther P1</v>
      </c>
      <c r="D10" s="8">
        <v>80</v>
      </c>
      <c r="E10" s="8"/>
      <c r="F10" s="8">
        <v>32.28</v>
      </c>
      <c r="G10" s="8">
        <f aca="true" t="shared" si="0" ref="G10:G24">IF(D10+E10-F10&lt;0,0,D10+E10-F10)</f>
        <v>47.72</v>
      </c>
    </row>
    <row r="11" spans="1:7" ht="12.75">
      <c r="A11" s="8">
        <f>Výsledovka!B24</f>
        <v>3</v>
      </c>
      <c r="B11" s="8" t="str">
        <f>Výsledovka!C24</f>
        <v>Lank Lukáš</v>
      </c>
      <c r="C11" s="8" t="str">
        <f>Výsledovka!D24</f>
        <v>CZ P07</v>
      </c>
      <c r="D11" s="8">
        <v>70</v>
      </c>
      <c r="E11" s="8"/>
      <c r="F11" s="8">
        <v>36.55</v>
      </c>
      <c r="G11" s="8">
        <f t="shared" si="0"/>
        <v>33.45</v>
      </c>
    </row>
    <row r="12" spans="1:7" ht="12.75">
      <c r="A12" s="8">
        <f>Výsledovka!B19</f>
        <v>4</v>
      </c>
      <c r="B12" s="8" t="str">
        <f>Výsledovka!C19</f>
        <v>Hrubý Pavel</v>
      </c>
      <c r="C12" s="8" t="str">
        <f>Výsledovka!D19</f>
        <v>Glock 26</v>
      </c>
      <c r="D12" s="8">
        <v>90</v>
      </c>
      <c r="E12" s="8"/>
      <c r="F12" s="8">
        <v>26.65</v>
      </c>
      <c r="G12" s="8">
        <f t="shared" si="0"/>
        <v>63.35</v>
      </c>
    </row>
    <row r="13" spans="1:7" ht="12.75">
      <c r="A13" s="8">
        <f>Výsledovka!B15</f>
        <v>5</v>
      </c>
      <c r="B13" s="8" t="str">
        <f>Výsledovka!C15</f>
        <v>Velc Jindřich</v>
      </c>
      <c r="C13" s="8" t="str">
        <f>Výsledovka!D15</f>
        <v>Glock 19</v>
      </c>
      <c r="D13" s="8">
        <v>100</v>
      </c>
      <c r="E13" s="8"/>
      <c r="F13" s="18">
        <v>26.6</v>
      </c>
      <c r="G13" s="18">
        <f t="shared" si="0"/>
        <v>73.4</v>
      </c>
    </row>
    <row r="14" spans="1:7" ht="12.75">
      <c r="A14" s="8">
        <f>Výsledovka!B21</f>
        <v>6</v>
      </c>
      <c r="B14" s="8" t="str">
        <f>Výsledovka!C21</f>
        <v>Lanc Milan</v>
      </c>
      <c r="C14" s="8" t="str">
        <f>Výsledovka!D21</f>
        <v>CZ Compact</v>
      </c>
      <c r="D14" s="8">
        <v>100</v>
      </c>
      <c r="E14" s="8"/>
      <c r="F14" s="8">
        <v>26.68</v>
      </c>
      <c r="G14" s="8">
        <f t="shared" si="0"/>
        <v>73.32</v>
      </c>
    </row>
    <row r="15" spans="1:7" ht="12.75">
      <c r="A15" s="8">
        <f>Výsledovka!B16</f>
        <v>7</v>
      </c>
      <c r="B15" s="8" t="str">
        <f>Výsledovka!C16</f>
        <v>Cilichová Jaroslava</v>
      </c>
      <c r="C15" s="8" t="str">
        <f>Výsledovka!D16</f>
        <v>Glock 19</v>
      </c>
      <c r="D15" s="8">
        <v>100</v>
      </c>
      <c r="E15" s="8">
        <v>5</v>
      </c>
      <c r="F15" s="18">
        <v>27.4</v>
      </c>
      <c r="G15" s="18">
        <f t="shared" si="0"/>
        <v>77.6</v>
      </c>
    </row>
    <row r="16" spans="1:7" ht="12.75">
      <c r="A16" s="8">
        <f>Výsledovka!B13</f>
        <v>8</v>
      </c>
      <c r="B16" s="8" t="str">
        <f>Výsledovka!C13</f>
        <v>Peklák Dalibor</v>
      </c>
      <c r="C16" s="8" t="str">
        <f>Výsledovka!D13</f>
        <v>CZ 75 Shadow</v>
      </c>
      <c r="D16" s="8">
        <v>100</v>
      </c>
      <c r="E16" s="8"/>
      <c r="F16" s="8">
        <v>25.26</v>
      </c>
      <c r="G16" s="8">
        <f t="shared" si="0"/>
        <v>74.74</v>
      </c>
    </row>
    <row r="17" spans="1:7" ht="12.75">
      <c r="A17" s="8">
        <f>Výsledovka!B22</f>
        <v>9</v>
      </c>
      <c r="B17" s="8" t="str">
        <f>Výsledovka!C22</f>
        <v>Votroubková Jana</v>
      </c>
      <c r="C17" s="8" t="str">
        <f>Výsledovka!D22</f>
        <v>Glock 43</v>
      </c>
      <c r="D17" s="8">
        <v>60</v>
      </c>
      <c r="E17" s="8"/>
      <c r="F17" s="8">
        <v>32.91</v>
      </c>
      <c r="G17" s="8">
        <f t="shared" si="0"/>
        <v>27.090000000000003</v>
      </c>
    </row>
    <row r="18" spans="1:7" ht="12.75">
      <c r="A18" s="8">
        <f>Výsledovka!B20</f>
        <v>10</v>
      </c>
      <c r="B18" s="8" t="str">
        <f>Výsledovka!C20</f>
        <v>Votroubek Rostislav</v>
      </c>
      <c r="C18" s="8" t="str">
        <f>Výsledovka!D20</f>
        <v>Glock 43</v>
      </c>
      <c r="D18" s="8">
        <v>60</v>
      </c>
      <c r="E18" s="8"/>
      <c r="F18" s="8">
        <v>29.63</v>
      </c>
      <c r="G18" s="8">
        <f t="shared" si="0"/>
        <v>30.37</v>
      </c>
    </row>
    <row r="19" spans="1:7" ht="12.75">
      <c r="A19" s="8">
        <f>Výsledovka!B10</f>
        <v>11</v>
      </c>
      <c r="B19" s="8" t="str">
        <f>Výsledovka!C10</f>
        <v>Müller Martin</v>
      </c>
      <c r="C19" s="8" t="str">
        <f>Výsledovka!D10</f>
        <v>Glock 26</v>
      </c>
      <c r="D19" s="8">
        <v>100</v>
      </c>
      <c r="E19" s="8"/>
      <c r="F19" s="8">
        <v>26.86</v>
      </c>
      <c r="G19" s="8">
        <f t="shared" si="0"/>
        <v>73.14</v>
      </c>
    </row>
    <row r="20" spans="1:7" ht="12.75">
      <c r="A20" s="8">
        <f>Výsledovka!B18</f>
        <v>12</v>
      </c>
      <c r="B20" s="8" t="str">
        <f>Výsledovka!C18</f>
        <v>Bukvic Luboš</v>
      </c>
      <c r="C20" s="8" t="str">
        <f>Výsledovka!D18</f>
        <v>CZ 75 Shadow</v>
      </c>
      <c r="D20" s="8">
        <v>90</v>
      </c>
      <c r="E20" s="8"/>
      <c r="F20" s="8">
        <v>26.72</v>
      </c>
      <c r="G20" s="8">
        <f t="shared" si="0"/>
        <v>63.28</v>
      </c>
    </row>
    <row r="21" spans="1:7" ht="12.75">
      <c r="A21" s="8">
        <f>Výsledovka!B14</f>
        <v>13</v>
      </c>
      <c r="B21" s="8" t="str">
        <f>Výsledovka!C14</f>
        <v>Pulíček Leoš</v>
      </c>
      <c r="C21" s="8" t="str">
        <f>Výsledovka!D14</f>
        <v>STI Edge</v>
      </c>
      <c r="D21" s="8">
        <v>70</v>
      </c>
      <c r="E21" s="8"/>
      <c r="F21" s="8">
        <v>17.52</v>
      </c>
      <c r="G21" s="8">
        <f t="shared" si="0"/>
        <v>52.480000000000004</v>
      </c>
    </row>
    <row r="22" spans="1:7" ht="12.75">
      <c r="A22" s="8">
        <f>Výsledovka!B12</f>
        <v>14</v>
      </c>
      <c r="B22" s="8" t="str">
        <f>Výsledovka!C12</f>
        <v>Novotný Petr</v>
      </c>
      <c r="C22" s="8" t="str">
        <f>Výsledovka!D12</f>
        <v>Glock 19</v>
      </c>
      <c r="D22" s="8">
        <v>70</v>
      </c>
      <c r="E22" s="8"/>
      <c r="F22" s="8">
        <v>17.06</v>
      </c>
      <c r="G22" s="8">
        <f t="shared" si="0"/>
        <v>52.94</v>
      </c>
    </row>
    <row r="23" spans="1:7" ht="12.75">
      <c r="A23" s="8">
        <f>Výsledovka!B23</f>
        <v>15</v>
      </c>
      <c r="B23" s="8" t="str">
        <f>Výsledovka!C23</f>
        <v>Hušák Jan</v>
      </c>
      <c r="C23" s="8" t="str">
        <f>Výsledovka!D23</f>
        <v>CZ 75 Shadow</v>
      </c>
      <c r="D23" s="8">
        <v>60</v>
      </c>
      <c r="E23" s="8"/>
      <c r="F23" s="18">
        <v>30.4</v>
      </c>
      <c r="G23" s="18">
        <f t="shared" si="0"/>
        <v>29.6</v>
      </c>
    </row>
    <row r="24" spans="1:7" ht="12.75">
      <c r="A24" s="9">
        <f>Výsledovka!B11</f>
        <v>16</v>
      </c>
      <c r="B24" s="9" t="str">
        <f>Výsledovka!C11</f>
        <v>Přecechtěl Oldřich</v>
      </c>
      <c r="C24" s="9" t="str">
        <f>Výsledovka!D11</f>
        <v>CZ 83</v>
      </c>
      <c r="D24" s="9">
        <v>100</v>
      </c>
      <c r="E24" s="9"/>
      <c r="F24" s="9">
        <v>26.18</v>
      </c>
      <c r="G24" s="9">
        <f t="shared" si="0"/>
        <v>73.82</v>
      </c>
    </row>
    <row r="25" spans="1:7" ht="12.75">
      <c r="A25" s="10"/>
      <c r="B25" s="10"/>
      <c r="C25" s="10"/>
      <c r="D25" s="10"/>
      <c r="E25" s="10"/>
      <c r="F25" s="10"/>
      <c r="G25" s="10"/>
    </row>
    <row r="26" spans="1:7" ht="12.75">
      <c r="A26" s="11"/>
      <c r="B26" s="11"/>
      <c r="C26" s="11"/>
      <c r="D26" s="11"/>
      <c r="E26" s="11"/>
      <c r="F26" s="11"/>
      <c r="G26" s="11"/>
    </row>
    <row r="27" spans="1:7" ht="12.75">
      <c r="A27" s="11"/>
      <c r="B27" s="11"/>
      <c r="C27" s="11"/>
      <c r="D27" s="11"/>
      <c r="E27" s="11"/>
      <c r="F27" s="11"/>
      <c r="G27" s="11"/>
    </row>
    <row r="28" spans="1:7" ht="12.75">
      <c r="A28" s="11"/>
      <c r="B28" s="11"/>
      <c r="C28" s="11"/>
      <c r="D28" s="11"/>
      <c r="E28" s="11"/>
      <c r="F28" s="11"/>
      <c r="G28" s="11"/>
    </row>
    <row r="29" spans="1:7" ht="12.75">
      <c r="A29" s="11"/>
      <c r="B29" s="11"/>
      <c r="C29" s="11"/>
      <c r="D29" s="11"/>
      <c r="E29" s="11"/>
      <c r="F29" s="11"/>
      <c r="G29" s="11"/>
    </row>
    <row r="30" spans="1:7" ht="12.75">
      <c r="A30" s="11"/>
      <c r="B30" s="11"/>
      <c r="C30" s="11"/>
      <c r="D30" s="11"/>
      <c r="E30" s="11"/>
      <c r="F30" s="11"/>
      <c r="G30" s="11"/>
    </row>
    <row r="31" spans="1:7" ht="12.75">
      <c r="A31" s="11"/>
      <c r="B31" s="11"/>
      <c r="C31" s="11"/>
      <c r="D31" s="11"/>
      <c r="E31" s="11"/>
      <c r="F31" s="11"/>
      <c r="G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5" ht="12.75">
      <c r="A35" s="4" t="s">
        <v>43</v>
      </c>
    </row>
    <row r="38" spans="1:7" ht="12.75">
      <c r="A38" s="6" t="s">
        <v>7</v>
      </c>
      <c r="B38" s="6" t="s">
        <v>8</v>
      </c>
      <c r="C38" s="6" t="s">
        <v>9</v>
      </c>
      <c r="D38" s="15" t="s">
        <v>63</v>
      </c>
      <c r="E38" s="15" t="s">
        <v>64</v>
      </c>
      <c r="F38" s="15" t="s">
        <v>65</v>
      </c>
      <c r="G38" s="15" t="s">
        <v>66</v>
      </c>
    </row>
    <row r="39" spans="1:7" ht="12.75">
      <c r="A39" s="8">
        <f>Výsledovka!B40</f>
        <v>1</v>
      </c>
      <c r="B39" s="8" t="str">
        <f>Výsledovka!C40</f>
        <v>Setnička Tomáš</v>
      </c>
      <c r="C39" s="8" t="str">
        <f>Výsledovka!D40</f>
        <v>Taurus </v>
      </c>
      <c r="D39" s="8">
        <v>90</v>
      </c>
      <c r="E39" s="8"/>
      <c r="F39" s="8">
        <v>27.32</v>
      </c>
      <c r="G39" s="8">
        <f>IF(D39+E39-F39&lt;0,0,D39+E39-F39)</f>
        <v>62.68</v>
      </c>
    </row>
    <row r="40" spans="1:7" ht="12.75">
      <c r="A40" s="8">
        <f>Výsledovka!B42</f>
        <v>2</v>
      </c>
      <c r="B40" s="8" t="str">
        <f>Výsledovka!C42</f>
        <v>Švitorka Ladislav</v>
      </c>
      <c r="C40" s="8" t="str">
        <f>Výsledovka!D42</f>
        <v>Astra</v>
      </c>
      <c r="D40" s="8">
        <v>80</v>
      </c>
      <c r="E40" s="8"/>
      <c r="F40" s="8">
        <v>38.37</v>
      </c>
      <c r="G40" s="8">
        <f aca="true" t="shared" si="1" ref="G40:G45">IF(D40+E40-F40&lt;0,0,D40+E40-F40)</f>
        <v>41.63</v>
      </c>
    </row>
    <row r="41" spans="1:7" ht="12.75">
      <c r="A41" s="8">
        <f>Výsledovka!B43</f>
        <v>3</v>
      </c>
      <c r="B41" s="8" t="str">
        <f>Výsledovka!C43</f>
        <v>Velc Jindřich</v>
      </c>
      <c r="C41" s="8" t="str">
        <f>Výsledovka!D43</f>
        <v>Taurus 82</v>
      </c>
      <c r="D41" s="8">
        <v>100</v>
      </c>
      <c r="E41" s="8"/>
      <c r="F41" s="8">
        <v>41.38</v>
      </c>
      <c r="G41" s="8">
        <f t="shared" si="1"/>
        <v>58.62</v>
      </c>
    </row>
    <row r="42" spans="1:7" ht="12.75">
      <c r="A42" s="8">
        <f>Výsledovka!B45</f>
        <v>4</v>
      </c>
      <c r="B42" s="8" t="str">
        <f>Výsledovka!C45</f>
        <v>Cilichová Jaroslava</v>
      </c>
      <c r="C42" s="8" t="str">
        <f>Výsledovka!D45</f>
        <v>SW 66</v>
      </c>
      <c r="D42" s="8">
        <v>60</v>
      </c>
      <c r="E42" s="8"/>
      <c r="F42" s="8">
        <v>41.92</v>
      </c>
      <c r="G42" s="8">
        <f t="shared" si="1"/>
        <v>18.08</v>
      </c>
    </row>
    <row r="43" spans="1:7" ht="12.75">
      <c r="A43" s="8">
        <f>Výsledovka!B39</f>
        <v>5</v>
      </c>
      <c r="B43" s="8" t="str">
        <f>Výsledovka!C39</f>
        <v>Peklák Dalibor</v>
      </c>
      <c r="C43" s="8" t="str">
        <f>Výsledovka!D39</f>
        <v>SW 625</v>
      </c>
      <c r="D43" s="8">
        <v>100</v>
      </c>
      <c r="E43" s="8">
        <v>5</v>
      </c>
      <c r="F43" s="8">
        <v>27.31</v>
      </c>
      <c r="G43" s="8">
        <f t="shared" si="1"/>
        <v>77.69</v>
      </c>
    </row>
    <row r="44" spans="1:7" ht="12.75">
      <c r="A44" s="8">
        <f>Výsledovka!B41</f>
        <v>6</v>
      </c>
      <c r="B44" s="8" t="str">
        <f>Výsledovka!C41</f>
        <v>Novotný Petr</v>
      </c>
      <c r="C44" s="8" t="str">
        <f>Výsledovka!D41</f>
        <v>GP100 Match</v>
      </c>
      <c r="D44" s="8">
        <v>90</v>
      </c>
      <c r="E44" s="8"/>
      <c r="F44" s="8">
        <v>21.97</v>
      </c>
      <c r="G44" s="8">
        <f t="shared" si="1"/>
        <v>68.03</v>
      </c>
    </row>
    <row r="45" spans="1:7" ht="12.75">
      <c r="A45" s="9">
        <f>Výsledovka!B44</f>
        <v>7</v>
      </c>
      <c r="B45" s="9" t="str">
        <f>Výsledovka!C44</f>
        <v>Hušák Jan</v>
      </c>
      <c r="C45" s="9" t="str">
        <f>Výsledovka!D44</f>
        <v>SW 686</v>
      </c>
      <c r="D45" s="9">
        <v>80</v>
      </c>
      <c r="E45" s="9"/>
      <c r="F45" s="9">
        <v>30.62</v>
      </c>
      <c r="G45" s="9">
        <f t="shared" si="1"/>
        <v>49.379999999999995</v>
      </c>
    </row>
    <row r="46" spans="1:7" ht="12.75">
      <c r="A46" s="10"/>
      <c r="B46" s="10"/>
      <c r="C46" s="10"/>
      <c r="D46" s="10"/>
      <c r="E46" s="10"/>
      <c r="F46" s="10"/>
      <c r="G46" s="10"/>
    </row>
    <row r="47" spans="1:7" ht="12.75">
      <c r="A47" s="11"/>
      <c r="B47" s="11"/>
      <c r="C47" s="11"/>
      <c r="D47" s="11"/>
      <c r="E47" s="11"/>
      <c r="F47" s="11"/>
      <c r="G47" s="11"/>
    </row>
    <row r="48" spans="1:7" ht="12.75">
      <c r="A48" s="11"/>
      <c r="B48" s="11"/>
      <c r="C48" s="11"/>
      <c r="D48" s="11"/>
      <c r="E48" s="11"/>
      <c r="F48" s="11"/>
      <c r="G48" s="11"/>
    </row>
    <row r="49" spans="1:7" ht="12.75">
      <c r="A49" s="11"/>
      <c r="B49" s="11"/>
      <c r="C49" s="11"/>
      <c r="D49" s="11"/>
      <c r="E49" s="11"/>
      <c r="F49" s="11"/>
      <c r="G49" s="11"/>
    </row>
    <row r="50" spans="1:7" ht="12.75">
      <c r="A50" s="11"/>
      <c r="B50" s="11"/>
      <c r="C50" s="11"/>
      <c r="D50" s="11"/>
      <c r="E50" s="11"/>
      <c r="F50" s="11"/>
      <c r="G50" s="11"/>
    </row>
    <row r="51" spans="1:7" ht="12.75">
      <c r="A51" s="11"/>
      <c r="B51" s="11"/>
      <c r="C51" s="11"/>
      <c r="D51" s="11"/>
      <c r="E51" s="11"/>
      <c r="F51" s="11"/>
      <c r="G51" s="11"/>
    </row>
    <row r="52" spans="1:7" ht="12.75">
      <c r="A52" s="11"/>
      <c r="B52" s="11"/>
      <c r="C52" s="11"/>
      <c r="D52" s="11"/>
      <c r="E52" s="11"/>
      <c r="F52" s="11"/>
      <c r="G52" s="11"/>
    </row>
    <row r="53" spans="1:7" ht="12.75">
      <c r="A53" s="11"/>
      <c r="B53" s="11"/>
      <c r="C53" s="11"/>
      <c r="D53" s="11"/>
      <c r="E53" s="11"/>
      <c r="F53" s="11"/>
      <c r="G53" s="11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N53"/>
  <sheetViews>
    <sheetView workbookViewId="0" topLeftCell="A19">
      <selection activeCell="Q17" sqref="Q17"/>
    </sheetView>
  </sheetViews>
  <sheetFormatPr defaultColWidth="9.140625" defaultRowHeight="15"/>
  <cols>
    <col min="2" max="2" width="17.140625" style="0" customWidth="1"/>
    <col min="3" max="3" width="14.140625" style="0" customWidth="1"/>
    <col min="5" max="10" width="4.7109375" style="0" customWidth="1"/>
    <col min="12" max="12" width="10.8515625" style="0" customWidth="1"/>
  </cols>
  <sheetData>
    <row r="3" ht="12.75">
      <c r="A3" t="s">
        <v>67</v>
      </c>
    </row>
    <row r="6" ht="12.75">
      <c r="A6" s="4" t="s">
        <v>5</v>
      </c>
    </row>
    <row r="8" spans="1:14" ht="15" customHeight="1">
      <c r="A8" s="6" t="s">
        <v>7</v>
      </c>
      <c r="B8" s="6" t="s">
        <v>8</v>
      </c>
      <c r="C8" s="6" t="s">
        <v>9</v>
      </c>
      <c r="D8" s="15" t="s">
        <v>63</v>
      </c>
      <c r="E8" s="22" t="s">
        <v>68</v>
      </c>
      <c r="F8" s="22"/>
      <c r="G8" s="22"/>
      <c r="H8" s="22"/>
      <c r="I8" s="22"/>
      <c r="J8" s="22"/>
      <c r="K8" s="15" t="s">
        <v>69</v>
      </c>
      <c r="L8" s="15" t="s">
        <v>64</v>
      </c>
      <c r="M8" s="15" t="s">
        <v>65</v>
      </c>
      <c r="N8" s="15" t="s">
        <v>66</v>
      </c>
    </row>
    <row r="9" spans="1:14" ht="12.75">
      <c r="A9" s="8">
        <f>Výsledovka!B9</f>
        <v>1</v>
      </c>
      <c r="B9" s="8" t="str">
        <f>Výsledovka!C9</f>
        <v>Setnička Tomáš</v>
      </c>
      <c r="C9" s="8" t="str">
        <f>Výsledovka!D9</f>
        <v>CZ Compact</v>
      </c>
      <c r="D9" s="8">
        <v>40</v>
      </c>
      <c r="E9" s="8">
        <v>10</v>
      </c>
      <c r="F9" s="8">
        <v>10</v>
      </c>
      <c r="G9" s="8">
        <v>10</v>
      </c>
      <c r="H9" s="8">
        <v>5</v>
      </c>
      <c r="I9" s="8">
        <v>10</v>
      </c>
      <c r="J9" s="8">
        <v>10</v>
      </c>
      <c r="K9" s="8">
        <f>SUM(D9:J9)</f>
        <v>95</v>
      </c>
      <c r="L9" s="8"/>
      <c r="M9" s="8">
        <v>22.96</v>
      </c>
      <c r="N9" s="18">
        <f>IF(K9+L9-M9&lt;0,0,K9+L9-M9)</f>
        <v>72.03999999999999</v>
      </c>
    </row>
    <row r="10" spans="1:14" ht="12.75">
      <c r="A10" s="8">
        <f>Výsledovka!B17</f>
        <v>2</v>
      </c>
      <c r="B10" s="8" t="str">
        <f>Výsledovka!C17</f>
        <v>Švitorka Ladislav</v>
      </c>
      <c r="C10" s="8" t="str">
        <f>Výsledovka!D17</f>
        <v>Walther P1</v>
      </c>
      <c r="D10" s="8">
        <v>30</v>
      </c>
      <c r="E10" s="8">
        <v>7</v>
      </c>
      <c r="F10" s="8">
        <v>5</v>
      </c>
      <c r="G10" s="8">
        <v>0</v>
      </c>
      <c r="H10" s="8">
        <v>0</v>
      </c>
      <c r="I10" s="8">
        <v>7</v>
      </c>
      <c r="J10" s="8">
        <v>0</v>
      </c>
      <c r="K10" s="8">
        <f aca="true" t="shared" si="0" ref="K10:K24">SUM(D10:J10)</f>
        <v>49</v>
      </c>
      <c r="L10" s="8"/>
      <c r="M10" s="18">
        <v>28.6</v>
      </c>
      <c r="N10" s="18">
        <f aca="true" t="shared" si="1" ref="N10:N24">IF(K10+L10-M10&lt;0,0,K10+L10-M10)</f>
        <v>20.4</v>
      </c>
    </row>
    <row r="11" spans="1:14" ht="12.75">
      <c r="A11" s="8">
        <f>Výsledovka!B24</f>
        <v>3</v>
      </c>
      <c r="B11" s="8" t="str">
        <f>Výsledovka!C24</f>
        <v>Lank Lukáš</v>
      </c>
      <c r="C11" s="8" t="str">
        <f>Výsledovka!D24</f>
        <v>CZ P07</v>
      </c>
      <c r="D11" s="8">
        <v>20</v>
      </c>
      <c r="E11" s="8">
        <v>5</v>
      </c>
      <c r="F11" s="8">
        <v>0</v>
      </c>
      <c r="G11" s="8">
        <v>5</v>
      </c>
      <c r="H11" s="8">
        <v>0</v>
      </c>
      <c r="I11" s="8">
        <v>5</v>
      </c>
      <c r="J11" s="8">
        <v>0</v>
      </c>
      <c r="K11" s="8">
        <f t="shared" si="0"/>
        <v>35</v>
      </c>
      <c r="L11" s="8"/>
      <c r="M11" s="8">
        <v>37.46</v>
      </c>
      <c r="N11" s="18">
        <f t="shared" si="1"/>
        <v>0</v>
      </c>
    </row>
    <row r="12" spans="1:14" ht="12.75">
      <c r="A12" s="8">
        <f>Výsledovka!B19</f>
        <v>4</v>
      </c>
      <c r="B12" s="8" t="str">
        <f>Výsledovka!C19</f>
        <v>Hrubý Pavel</v>
      </c>
      <c r="C12" s="8" t="str">
        <f>Výsledovka!D19</f>
        <v>Glock 26</v>
      </c>
      <c r="D12" s="8">
        <v>30</v>
      </c>
      <c r="E12" s="8">
        <v>7</v>
      </c>
      <c r="F12" s="8">
        <v>0</v>
      </c>
      <c r="G12" s="8">
        <v>10</v>
      </c>
      <c r="H12" s="8">
        <v>7</v>
      </c>
      <c r="I12" s="8">
        <v>10</v>
      </c>
      <c r="J12" s="8">
        <v>10</v>
      </c>
      <c r="K12" s="8">
        <f t="shared" si="0"/>
        <v>74</v>
      </c>
      <c r="L12" s="8"/>
      <c r="M12" s="8">
        <v>26.87</v>
      </c>
      <c r="N12" s="18">
        <f t="shared" si="1"/>
        <v>47.129999999999995</v>
      </c>
    </row>
    <row r="13" spans="1:14" ht="12.75">
      <c r="A13" s="8">
        <f>Výsledovka!B15</f>
        <v>5</v>
      </c>
      <c r="B13" s="8" t="str">
        <f>Výsledovka!C15</f>
        <v>Velc Jindřich</v>
      </c>
      <c r="C13" s="8" t="str">
        <f>Výsledovka!D15</f>
        <v>Glock 19</v>
      </c>
      <c r="D13" s="8">
        <v>40</v>
      </c>
      <c r="E13" s="8">
        <v>10</v>
      </c>
      <c r="F13" s="8">
        <v>5</v>
      </c>
      <c r="G13" s="8">
        <v>7</v>
      </c>
      <c r="H13" s="8">
        <v>5</v>
      </c>
      <c r="I13" s="8">
        <v>10</v>
      </c>
      <c r="J13" s="8">
        <v>0</v>
      </c>
      <c r="K13" s="8">
        <f t="shared" si="0"/>
        <v>77</v>
      </c>
      <c r="L13" s="8"/>
      <c r="M13" s="8">
        <v>29.26</v>
      </c>
      <c r="N13" s="18">
        <f t="shared" si="1"/>
        <v>47.739999999999995</v>
      </c>
    </row>
    <row r="14" spans="1:14" ht="12.75">
      <c r="A14" s="8">
        <f>Výsledovka!B21</f>
        <v>6</v>
      </c>
      <c r="B14" s="8" t="str">
        <f>Výsledovka!C21</f>
        <v>Lanc Milan</v>
      </c>
      <c r="C14" s="8" t="str">
        <f>Výsledovka!D21</f>
        <v>CZ Compact</v>
      </c>
      <c r="D14" s="8">
        <v>30</v>
      </c>
      <c r="E14" s="8">
        <v>7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f t="shared" si="0"/>
        <v>37</v>
      </c>
      <c r="L14" s="8"/>
      <c r="M14" s="8">
        <v>35.99</v>
      </c>
      <c r="N14" s="18">
        <f t="shared" si="1"/>
        <v>1.009999999999998</v>
      </c>
    </row>
    <row r="15" spans="1:14" ht="12.75">
      <c r="A15" s="8">
        <f>Výsledovka!B16</f>
        <v>7</v>
      </c>
      <c r="B15" s="8" t="str">
        <f>Výsledovka!C16</f>
        <v>Cilichová Jaroslava</v>
      </c>
      <c r="C15" s="8" t="str">
        <f>Výsledovka!D16</f>
        <v>Glock 19</v>
      </c>
      <c r="D15" s="8">
        <v>40</v>
      </c>
      <c r="E15" s="8">
        <v>5</v>
      </c>
      <c r="F15" s="8">
        <v>5</v>
      </c>
      <c r="G15" s="8">
        <v>7</v>
      </c>
      <c r="H15" s="8">
        <v>5</v>
      </c>
      <c r="I15" s="8">
        <v>10</v>
      </c>
      <c r="J15" s="8">
        <v>10</v>
      </c>
      <c r="K15" s="8">
        <f t="shared" si="0"/>
        <v>82</v>
      </c>
      <c r="L15" s="8"/>
      <c r="M15" s="8">
        <v>30.95</v>
      </c>
      <c r="N15" s="18">
        <f t="shared" si="1"/>
        <v>51.05</v>
      </c>
    </row>
    <row r="16" spans="1:14" ht="12.75">
      <c r="A16" s="8">
        <f>Výsledovka!B13</f>
        <v>8</v>
      </c>
      <c r="B16" s="8" t="str">
        <f>Výsledovka!C13</f>
        <v>Peklák Dalibor</v>
      </c>
      <c r="C16" s="8" t="str">
        <f>Výsledovka!D13</f>
        <v>CZ 75 Shadow</v>
      </c>
      <c r="D16" s="8">
        <v>40</v>
      </c>
      <c r="E16" s="8">
        <v>7</v>
      </c>
      <c r="F16" s="8">
        <v>7</v>
      </c>
      <c r="G16" s="8">
        <v>10</v>
      </c>
      <c r="H16" s="8">
        <v>7</v>
      </c>
      <c r="I16" s="8">
        <v>10</v>
      </c>
      <c r="J16" s="8">
        <v>10</v>
      </c>
      <c r="K16" s="8">
        <f t="shared" si="0"/>
        <v>91</v>
      </c>
      <c r="L16" s="8"/>
      <c r="M16" s="8">
        <v>25.13</v>
      </c>
      <c r="N16" s="18">
        <f t="shared" si="1"/>
        <v>65.87</v>
      </c>
    </row>
    <row r="17" spans="1:14" ht="12.75">
      <c r="A17" s="8">
        <f>Výsledovka!B22</f>
        <v>9</v>
      </c>
      <c r="B17" s="8" t="str">
        <f>Výsledovka!C22</f>
        <v>Votroubková Jana</v>
      </c>
      <c r="C17" s="8" t="str">
        <f>Výsledovka!D22</f>
        <v>Glock 43</v>
      </c>
      <c r="D17" s="8">
        <v>20</v>
      </c>
      <c r="E17" s="8">
        <v>10</v>
      </c>
      <c r="F17" s="8">
        <v>5</v>
      </c>
      <c r="G17" s="8">
        <v>7</v>
      </c>
      <c r="H17" s="8">
        <v>0</v>
      </c>
      <c r="I17" s="8">
        <v>10</v>
      </c>
      <c r="J17" s="8">
        <v>0</v>
      </c>
      <c r="K17" s="8">
        <f t="shared" si="0"/>
        <v>52</v>
      </c>
      <c r="L17" s="8"/>
      <c r="M17" s="8">
        <v>31.98</v>
      </c>
      <c r="N17" s="18">
        <f t="shared" si="1"/>
        <v>20.02</v>
      </c>
    </row>
    <row r="18" spans="1:14" ht="12.75">
      <c r="A18" s="8">
        <f>Výsledovka!B20</f>
        <v>10</v>
      </c>
      <c r="B18" s="8" t="str">
        <f>Výsledovka!C20</f>
        <v>Votroubek Rostislav</v>
      </c>
      <c r="C18" s="8" t="str">
        <f>Výsledovka!D20</f>
        <v>Glock 43</v>
      </c>
      <c r="D18" s="8">
        <v>40</v>
      </c>
      <c r="E18" s="8">
        <v>10</v>
      </c>
      <c r="F18" s="8">
        <v>10</v>
      </c>
      <c r="G18" s="8">
        <v>10</v>
      </c>
      <c r="H18" s="8">
        <v>0</v>
      </c>
      <c r="I18" s="8">
        <v>10</v>
      </c>
      <c r="J18" s="8">
        <v>7</v>
      </c>
      <c r="K18" s="8">
        <f t="shared" si="0"/>
        <v>87</v>
      </c>
      <c r="L18" s="8"/>
      <c r="M18" s="8">
        <v>36.46</v>
      </c>
      <c r="N18" s="18">
        <f t="shared" si="1"/>
        <v>50.54</v>
      </c>
    </row>
    <row r="19" spans="1:14" ht="12.75">
      <c r="A19" s="8">
        <f>Výsledovka!B10</f>
        <v>11</v>
      </c>
      <c r="B19" s="8" t="str">
        <f>Výsledovka!C10</f>
        <v>Müller Martin</v>
      </c>
      <c r="C19" s="8" t="str">
        <f>Výsledovka!D10</f>
        <v>Glock 26</v>
      </c>
      <c r="D19" s="8">
        <v>40</v>
      </c>
      <c r="E19" s="8">
        <v>10</v>
      </c>
      <c r="F19" s="8">
        <v>10</v>
      </c>
      <c r="G19" s="8">
        <v>10</v>
      </c>
      <c r="H19" s="8">
        <v>10</v>
      </c>
      <c r="I19" s="8">
        <v>10</v>
      </c>
      <c r="J19" s="8">
        <v>10</v>
      </c>
      <c r="K19" s="8">
        <f t="shared" si="0"/>
        <v>100</v>
      </c>
      <c r="L19" s="8">
        <f aca="true" t="shared" si="2" ref="L19">IF(K19=100,5)</f>
        <v>5</v>
      </c>
      <c r="M19" s="8">
        <v>37.04</v>
      </c>
      <c r="N19" s="18">
        <f t="shared" si="1"/>
        <v>67.96000000000001</v>
      </c>
    </row>
    <row r="20" spans="1:14" ht="12.75">
      <c r="A20" s="8">
        <f>Výsledovka!B18</f>
        <v>12</v>
      </c>
      <c r="B20" s="8" t="str">
        <f>Výsledovka!C18</f>
        <v>Bukvic Luboš</v>
      </c>
      <c r="C20" s="8" t="str">
        <f>Výsledovka!D18</f>
        <v>CZ 75 Shadow</v>
      </c>
      <c r="D20" s="8">
        <v>20</v>
      </c>
      <c r="E20" s="8">
        <v>0</v>
      </c>
      <c r="F20" s="8">
        <v>0</v>
      </c>
      <c r="G20" s="8">
        <v>0</v>
      </c>
      <c r="H20" s="8">
        <v>0</v>
      </c>
      <c r="I20" s="8">
        <v>10</v>
      </c>
      <c r="J20" s="8">
        <v>5</v>
      </c>
      <c r="K20" s="8">
        <f t="shared" si="0"/>
        <v>35</v>
      </c>
      <c r="L20" s="8"/>
      <c r="M20" s="8">
        <v>32.67</v>
      </c>
      <c r="N20" s="18">
        <f t="shared" si="1"/>
        <v>2.3299999999999983</v>
      </c>
    </row>
    <row r="21" spans="1:14" ht="12.75">
      <c r="A21" s="8">
        <f>Výsledovka!B14</f>
        <v>13</v>
      </c>
      <c r="B21" s="8" t="str">
        <f>Výsledovka!C14</f>
        <v>Pulíček Leoš</v>
      </c>
      <c r="C21" s="8" t="str">
        <f>Výsledovka!D14</f>
        <v>STI Edge</v>
      </c>
      <c r="D21" s="8">
        <v>40</v>
      </c>
      <c r="E21" s="8">
        <v>10</v>
      </c>
      <c r="F21" s="8">
        <v>7</v>
      </c>
      <c r="G21" s="8">
        <v>10</v>
      </c>
      <c r="H21" s="8">
        <v>10</v>
      </c>
      <c r="I21" s="8">
        <v>10</v>
      </c>
      <c r="J21" s="8">
        <v>10</v>
      </c>
      <c r="K21" s="8">
        <f t="shared" si="0"/>
        <v>97</v>
      </c>
      <c r="L21" s="8"/>
      <c r="M21" s="8">
        <v>20.85</v>
      </c>
      <c r="N21" s="18">
        <f t="shared" si="1"/>
        <v>76.15</v>
      </c>
    </row>
    <row r="22" spans="1:14" ht="12.75">
      <c r="A22" s="8">
        <f>Výsledovka!B12</f>
        <v>14</v>
      </c>
      <c r="B22" s="8" t="str">
        <f>Výsledovka!C12</f>
        <v>Novotný Petr</v>
      </c>
      <c r="C22" s="8" t="str">
        <f>Výsledovka!D12</f>
        <v>Glock 19</v>
      </c>
      <c r="D22" s="8">
        <v>40</v>
      </c>
      <c r="E22" s="8">
        <v>10</v>
      </c>
      <c r="F22" s="8">
        <v>5</v>
      </c>
      <c r="G22" s="8">
        <v>10</v>
      </c>
      <c r="H22" s="8">
        <v>7</v>
      </c>
      <c r="I22" s="8">
        <v>10</v>
      </c>
      <c r="J22" s="8">
        <v>7</v>
      </c>
      <c r="K22" s="8">
        <f t="shared" si="0"/>
        <v>89</v>
      </c>
      <c r="L22" s="8"/>
      <c r="M22" s="8">
        <v>22.31</v>
      </c>
      <c r="N22" s="18">
        <f t="shared" si="1"/>
        <v>66.69</v>
      </c>
    </row>
    <row r="23" spans="1:14" ht="12.75">
      <c r="A23" s="8">
        <f>Výsledovka!B23</f>
        <v>15</v>
      </c>
      <c r="B23" s="8" t="str">
        <f>Výsledovka!C23</f>
        <v>Hušák Jan</v>
      </c>
      <c r="C23" s="8" t="str">
        <f>Výsledovka!D23</f>
        <v>CZ 75 Shadow</v>
      </c>
      <c r="D23" s="8">
        <v>30</v>
      </c>
      <c r="E23" s="8">
        <v>10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f t="shared" si="0"/>
        <v>40</v>
      </c>
      <c r="L23" s="8"/>
      <c r="M23" s="8">
        <v>28.46</v>
      </c>
      <c r="N23" s="18">
        <f t="shared" si="1"/>
        <v>11.54</v>
      </c>
    </row>
    <row r="24" spans="1:14" ht="12.75">
      <c r="A24" s="9">
        <f>Výsledovka!B11</f>
        <v>16</v>
      </c>
      <c r="B24" s="9" t="str">
        <f>Výsledovka!C11</f>
        <v>Přecechtěl Oldřich</v>
      </c>
      <c r="C24" s="9" t="str">
        <f>Výsledovka!D11</f>
        <v>CZ 83</v>
      </c>
      <c r="D24" s="9">
        <v>40</v>
      </c>
      <c r="E24" s="9">
        <v>10</v>
      </c>
      <c r="F24" s="9">
        <v>7</v>
      </c>
      <c r="G24" s="9">
        <v>10</v>
      </c>
      <c r="H24" s="9">
        <v>10</v>
      </c>
      <c r="I24" s="9">
        <v>7</v>
      </c>
      <c r="J24" s="9">
        <v>0</v>
      </c>
      <c r="K24" s="9">
        <f t="shared" si="0"/>
        <v>84</v>
      </c>
      <c r="L24" s="9"/>
      <c r="M24" s="9">
        <v>25.42</v>
      </c>
      <c r="N24" s="21">
        <f t="shared" si="1"/>
        <v>58.58</v>
      </c>
    </row>
    <row r="25" spans="1:14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5" ht="12.75">
      <c r="A35" s="4" t="s">
        <v>43</v>
      </c>
    </row>
    <row r="38" spans="1:14" ht="15" customHeight="1">
      <c r="A38" s="6" t="s">
        <v>7</v>
      </c>
      <c r="B38" s="6" t="s">
        <v>8</v>
      </c>
      <c r="C38" s="6" t="s">
        <v>9</v>
      </c>
      <c r="D38" s="15" t="s">
        <v>63</v>
      </c>
      <c r="E38" s="22" t="s">
        <v>68</v>
      </c>
      <c r="F38" s="22"/>
      <c r="G38" s="22"/>
      <c r="H38" s="22"/>
      <c r="I38" s="22"/>
      <c r="J38" s="22"/>
      <c r="K38" s="15" t="s">
        <v>69</v>
      </c>
      <c r="L38" s="15" t="s">
        <v>64</v>
      </c>
      <c r="M38" s="15" t="s">
        <v>65</v>
      </c>
      <c r="N38" s="15" t="s">
        <v>66</v>
      </c>
    </row>
    <row r="39" spans="1:14" ht="12.75">
      <c r="A39" s="8">
        <f>Výsledovka!B40</f>
        <v>1</v>
      </c>
      <c r="B39" s="8" t="str">
        <f>Výsledovka!C40</f>
        <v>Setnička Tomáš</v>
      </c>
      <c r="C39" s="8" t="str">
        <f>Výsledovka!D40</f>
        <v>Taurus </v>
      </c>
      <c r="D39" s="8">
        <v>40</v>
      </c>
      <c r="E39" s="8">
        <v>0</v>
      </c>
      <c r="F39" s="8">
        <v>0</v>
      </c>
      <c r="G39" s="8">
        <v>10</v>
      </c>
      <c r="H39" s="8">
        <v>10</v>
      </c>
      <c r="I39" s="8">
        <v>10</v>
      </c>
      <c r="J39" s="8">
        <v>0</v>
      </c>
      <c r="K39" s="8">
        <f>SUM(D39:J39)</f>
        <v>70</v>
      </c>
      <c r="L39" s="8"/>
      <c r="M39" s="8">
        <v>22.91</v>
      </c>
      <c r="N39" s="8">
        <f>IF(K39+L39-M39&lt;0,0,K39+L39-M39)</f>
        <v>47.09</v>
      </c>
    </row>
    <row r="40" spans="1:14" ht="12.75">
      <c r="A40" s="8">
        <f>Výsledovka!B42</f>
        <v>2</v>
      </c>
      <c r="B40" s="8" t="str">
        <f>Výsledovka!C42</f>
        <v>Švitorka Ladislav</v>
      </c>
      <c r="C40" s="8" t="str">
        <f>Výsledovka!D42</f>
        <v>Astra</v>
      </c>
      <c r="D40" s="8">
        <v>40</v>
      </c>
      <c r="E40" s="8">
        <v>7</v>
      </c>
      <c r="F40" s="8">
        <v>5</v>
      </c>
      <c r="G40" s="8">
        <v>0</v>
      </c>
      <c r="H40" s="8">
        <v>0</v>
      </c>
      <c r="I40" s="8">
        <v>0</v>
      </c>
      <c r="J40" s="8">
        <v>0</v>
      </c>
      <c r="K40" s="8">
        <f aca="true" t="shared" si="3" ref="K40:K45">SUM(D40:J40)</f>
        <v>52</v>
      </c>
      <c r="L40" s="8"/>
      <c r="M40" s="8">
        <v>33.24</v>
      </c>
      <c r="N40" s="8">
        <f aca="true" t="shared" si="4" ref="N40:N45">IF(K40+L40-M40&lt;0,0,K40+L40-M40)</f>
        <v>18.759999999999998</v>
      </c>
    </row>
    <row r="41" spans="1:14" ht="12.75">
      <c r="A41" s="8">
        <f>Výsledovka!B43</f>
        <v>3</v>
      </c>
      <c r="B41" s="8" t="str">
        <f>Výsledovka!C43</f>
        <v>Velc Jindřich</v>
      </c>
      <c r="C41" s="8" t="str">
        <f>Výsledovka!D43</f>
        <v>Taurus 82</v>
      </c>
      <c r="D41" s="8">
        <v>40</v>
      </c>
      <c r="E41" s="8">
        <v>10</v>
      </c>
      <c r="F41" s="8">
        <v>5</v>
      </c>
      <c r="G41" s="8">
        <v>0</v>
      </c>
      <c r="H41" s="8">
        <v>0</v>
      </c>
      <c r="I41" s="8">
        <v>5</v>
      </c>
      <c r="J41" s="8">
        <v>0</v>
      </c>
      <c r="K41" s="8">
        <f t="shared" si="3"/>
        <v>60</v>
      </c>
      <c r="L41" s="8"/>
      <c r="M41" s="8">
        <v>50.19</v>
      </c>
      <c r="N41" s="8">
        <f t="shared" si="4"/>
        <v>9.810000000000002</v>
      </c>
    </row>
    <row r="42" spans="1:14" ht="12.75">
      <c r="A42" s="8">
        <f>Výsledovka!B45</f>
        <v>4</v>
      </c>
      <c r="B42" s="8" t="str">
        <f>Výsledovka!C45</f>
        <v>Cilichová Jaroslava</v>
      </c>
      <c r="C42" s="8" t="str">
        <f>Výsledovka!D45</f>
        <v>SW 66</v>
      </c>
      <c r="D42" s="8">
        <v>40</v>
      </c>
      <c r="E42" s="8">
        <v>10</v>
      </c>
      <c r="F42" s="8">
        <v>10</v>
      </c>
      <c r="G42" s="8">
        <v>10</v>
      </c>
      <c r="H42" s="8">
        <v>7</v>
      </c>
      <c r="I42" s="8">
        <v>5</v>
      </c>
      <c r="J42" s="8">
        <v>0</v>
      </c>
      <c r="K42" s="8">
        <f t="shared" si="3"/>
        <v>82</v>
      </c>
      <c r="L42" s="8"/>
      <c r="M42" s="8">
        <v>39.02</v>
      </c>
      <c r="N42" s="8">
        <f t="shared" si="4"/>
        <v>42.98</v>
      </c>
    </row>
    <row r="43" spans="1:14" ht="12.75">
      <c r="A43" s="8">
        <f>Výsledovka!B39</f>
        <v>5</v>
      </c>
      <c r="B43" s="8" t="str">
        <f>Výsledovka!C39</f>
        <v>Peklák Dalibor</v>
      </c>
      <c r="C43" s="8" t="str">
        <f>Výsledovka!D39</f>
        <v>SW 625</v>
      </c>
      <c r="D43" s="8">
        <v>40</v>
      </c>
      <c r="E43" s="8">
        <v>10</v>
      </c>
      <c r="F43" s="8">
        <v>7</v>
      </c>
      <c r="G43" s="8">
        <v>10</v>
      </c>
      <c r="H43" s="8">
        <v>0</v>
      </c>
      <c r="I43" s="8">
        <v>10</v>
      </c>
      <c r="J43" s="8">
        <v>10</v>
      </c>
      <c r="K43" s="8">
        <f t="shared" si="3"/>
        <v>87</v>
      </c>
      <c r="L43" s="8"/>
      <c r="M43" s="8">
        <v>30.97</v>
      </c>
      <c r="N43" s="8">
        <f t="shared" si="4"/>
        <v>56.03</v>
      </c>
    </row>
    <row r="44" spans="1:14" ht="12.75">
      <c r="A44" s="8">
        <f>Výsledovka!B41</f>
        <v>6</v>
      </c>
      <c r="B44" s="8" t="str">
        <f>Výsledovka!C41</f>
        <v>Novotný Petr</v>
      </c>
      <c r="C44" s="8" t="str">
        <f>Výsledovka!D41</f>
        <v>GP100 Match</v>
      </c>
      <c r="D44" s="8">
        <v>20</v>
      </c>
      <c r="E44" s="8">
        <v>7</v>
      </c>
      <c r="F44" s="8">
        <v>5</v>
      </c>
      <c r="G44" s="8">
        <v>10</v>
      </c>
      <c r="H44" s="8">
        <v>7</v>
      </c>
      <c r="I44" s="8">
        <v>10</v>
      </c>
      <c r="J44" s="8">
        <v>10</v>
      </c>
      <c r="K44" s="8">
        <f t="shared" si="3"/>
        <v>69</v>
      </c>
      <c r="L44" s="8"/>
      <c r="M44" s="8">
        <v>26.78</v>
      </c>
      <c r="N44" s="8">
        <f t="shared" si="4"/>
        <v>42.22</v>
      </c>
    </row>
    <row r="45" spans="1:14" ht="12.75">
      <c r="A45" s="9">
        <f>Výsledovka!B44</f>
        <v>7</v>
      </c>
      <c r="B45" s="9" t="str">
        <f>Výsledovka!C44</f>
        <v>Hušák Jan</v>
      </c>
      <c r="C45" s="9" t="str">
        <f>Výsledovka!D44</f>
        <v>SW 686</v>
      </c>
      <c r="D45" s="9">
        <v>40</v>
      </c>
      <c r="E45" s="9">
        <v>7</v>
      </c>
      <c r="F45" s="9">
        <v>7</v>
      </c>
      <c r="G45" s="9">
        <v>5</v>
      </c>
      <c r="H45" s="9">
        <v>0</v>
      </c>
      <c r="I45" s="9">
        <v>7</v>
      </c>
      <c r="J45" s="9">
        <v>0</v>
      </c>
      <c r="K45" s="9">
        <f t="shared" si="3"/>
        <v>66</v>
      </c>
      <c r="L45" s="9"/>
      <c r="M45" s="9">
        <v>30.67</v>
      </c>
      <c r="N45" s="9">
        <f t="shared" si="4"/>
        <v>35.33</v>
      </c>
    </row>
    <row r="46" spans="1:14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</sheetData>
  <sheetProtection selectLockedCells="1" selectUnlockedCells="1"/>
  <mergeCells count="2">
    <mergeCell ref="E8:J8"/>
    <mergeCell ref="E38:J38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L53"/>
  <sheetViews>
    <sheetView workbookViewId="0" topLeftCell="A22">
      <selection activeCell="J52" sqref="J52"/>
    </sheetView>
  </sheetViews>
  <sheetFormatPr defaultColWidth="9.140625" defaultRowHeight="15"/>
  <cols>
    <col min="2" max="2" width="18.8515625" style="0" customWidth="1"/>
    <col min="3" max="3" width="14.28125" style="0" customWidth="1"/>
    <col min="6" max="9" width="4.7109375" style="0" customWidth="1"/>
    <col min="11" max="11" width="9.140625" style="0" customWidth="1"/>
  </cols>
  <sheetData>
    <row r="3" ht="12.75">
      <c r="A3" t="s">
        <v>14</v>
      </c>
    </row>
    <row r="6" ht="12.75">
      <c r="A6" s="4" t="s">
        <v>5</v>
      </c>
    </row>
    <row r="8" spans="1:12" ht="15" customHeight="1">
      <c r="A8" s="6" t="s">
        <v>7</v>
      </c>
      <c r="B8" s="6" t="s">
        <v>8</v>
      </c>
      <c r="C8" s="6" t="s">
        <v>9</v>
      </c>
      <c r="D8" s="15" t="s">
        <v>70</v>
      </c>
      <c r="E8" s="15" t="s">
        <v>64</v>
      </c>
      <c r="F8" s="22" t="s">
        <v>68</v>
      </c>
      <c r="G8" s="22"/>
      <c r="H8" s="22"/>
      <c r="I8" s="22"/>
      <c r="J8" s="15" t="s">
        <v>69</v>
      </c>
      <c r="K8" s="15" t="s">
        <v>65</v>
      </c>
      <c r="L8" s="15" t="s">
        <v>66</v>
      </c>
    </row>
    <row r="9" spans="1:12" ht="12.75">
      <c r="A9" s="8">
        <f>Výsledovka!B9</f>
        <v>1</v>
      </c>
      <c r="B9" s="8" t="str">
        <f>Výsledovka!C9</f>
        <v>Setnička Tomáš</v>
      </c>
      <c r="C9" s="8" t="str">
        <f>Výsledovka!D9</f>
        <v>CZ Compact</v>
      </c>
      <c r="D9" s="8">
        <v>60</v>
      </c>
      <c r="E9" s="8">
        <v>5</v>
      </c>
      <c r="F9" s="8">
        <v>9</v>
      </c>
      <c r="G9" s="8">
        <v>9</v>
      </c>
      <c r="H9" s="8">
        <v>10</v>
      </c>
      <c r="I9" s="8">
        <v>9</v>
      </c>
      <c r="J9" s="8">
        <f>SUM(D9:I9)</f>
        <v>102</v>
      </c>
      <c r="K9" s="8">
        <v>25.64</v>
      </c>
      <c r="L9" s="8">
        <f>IF(J9-K9&lt;0,0,J9-K9)</f>
        <v>76.36</v>
      </c>
    </row>
    <row r="10" spans="1:12" ht="12.75">
      <c r="A10" s="8">
        <f>Výsledovka!B17</f>
        <v>2</v>
      </c>
      <c r="B10" s="8" t="str">
        <f>Výsledovka!C17</f>
        <v>Švitorka Ladislav</v>
      </c>
      <c r="C10" s="8" t="str">
        <f>Výsledovka!D17</f>
        <v>Walther P1</v>
      </c>
      <c r="D10" s="8">
        <v>60</v>
      </c>
      <c r="E10" s="8">
        <v>5</v>
      </c>
      <c r="F10" s="8">
        <v>9</v>
      </c>
      <c r="G10" s="8">
        <v>8</v>
      </c>
      <c r="H10" s="8">
        <v>8</v>
      </c>
      <c r="I10" s="8">
        <v>7</v>
      </c>
      <c r="J10" s="8">
        <f aca="true" t="shared" si="0" ref="J10:J24">SUM(D10:I10)</f>
        <v>97</v>
      </c>
      <c r="K10" s="8">
        <v>29.94</v>
      </c>
      <c r="L10" s="8">
        <f aca="true" t="shared" si="1" ref="L10:L24">IF(J10-K10&lt;0,0,J10-K10)</f>
        <v>67.06</v>
      </c>
    </row>
    <row r="11" spans="1:12" ht="12.75">
      <c r="A11" s="8">
        <f>Výsledovka!B24</f>
        <v>3</v>
      </c>
      <c r="B11" s="8" t="str">
        <f>Výsledovka!C24</f>
        <v>Lank Lukáš</v>
      </c>
      <c r="C11" s="8" t="str">
        <f>Výsledovka!D24</f>
        <v>CZ P07</v>
      </c>
      <c r="D11" s="8">
        <v>60</v>
      </c>
      <c r="E11" s="8">
        <v>5</v>
      </c>
      <c r="F11" s="8">
        <v>0</v>
      </c>
      <c r="G11" s="8">
        <v>0</v>
      </c>
      <c r="H11" s="8">
        <v>0</v>
      </c>
      <c r="I11" s="8">
        <v>0</v>
      </c>
      <c r="J11" s="8">
        <f t="shared" si="0"/>
        <v>65</v>
      </c>
      <c r="K11" s="8">
        <v>41.96</v>
      </c>
      <c r="L11" s="8">
        <f t="shared" si="1"/>
        <v>23.04</v>
      </c>
    </row>
    <row r="12" spans="1:12" ht="12.75">
      <c r="A12" s="8">
        <f>Výsledovka!B19</f>
        <v>4</v>
      </c>
      <c r="B12" s="8" t="str">
        <f>Výsledovka!C19</f>
        <v>Hrubý Pavel</v>
      </c>
      <c r="C12" s="8" t="str">
        <f>Výsledovka!D19</f>
        <v>Glock 26</v>
      </c>
      <c r="D12" s="8">
        <v>60</v>
      </c>
      <c r="E12" s="8">
        <v>5</v>
      </c>
      <c r="F12" s="8">
        <v>0</v>
      </c>
      <c r="G12" s="8">
        <v>0</v>
      </c>
      <c r="H12" s="8">
        <v>0</v>
      </c>
      <c r="I12" s="8">
        <v>0</v>
      </c>
      <c r="J12" s="8">
        <f t="shared" si="0"/>
        <v>65</v>
      </c>
      <c r="K12" s="8">
        <v>34.91</v>
      </c>
      <c r="L12" s="8">
        <f t="shared" si="1"/>
        <v>30.090000000000003</v>
      </c>
    </row>
    <row r="13" spans="1:12" ht="12.75">
      <c r="A13" s="8">
        <f>Výsledovka!B15</f>
        <v>5</v>
      </c>
      <c r="B13" s="8" t="str">
        <f>Výsledovka!C15</f>
        <v>Velc Jindřich</v>
      </c>
      <c r="C13" s="8" t="str">
        <f>Výsledovka!D15</f>
        <v>Glock 19</v>
      </c>
      <c r="D13" s="8">
        <v>60</v>
      </c>
      <c r="E13" s="8">
        <v>5</v>
      </c>
      <c r="F13" s="8">
        <v>9</v>
      </c>
      <c r="G13" s="8">
        <v>0</v>
      </c>
      <c r="H13" s="8">
        <v>6</v>
      </c>
      <c r="I13" s="8">
        <v>0</v>
      </c>
      <c r="J13" s="8">
        <f t="shared" si="0"/>
        <v>80</v>
      </c>
      <c r="K13" s="8">
        <v>34.27</v>
      </c>
      <c r="L13" s="8">
        <f t="shared" si="1"/>
        <v>45.73</v>
      </c>
    </row>
    <row r="14" spans="1:12" ht="12.75">
      <c r="A14" s="8">
        <f>Výsledovka!B21</f>
        <v>6</v>
      </c>
      <c r="B14" s="8" t="str">
        <f>Výsledovka!C21</f>
        <v>Lanc Milan</v>
      </c>
      <c r="C14" s="8" t="str">
        <f>Výsledovka!D21</f>
        <v>CZ Compact</v>
      </c>
      <c r="D14" s="8">
        <v>30</v>
      </c>
      <c r="E14" s="8"/>
      <c r="F14" s="8">
        <v>0</v>
      </c>
      <c r="G14" s="8">
        <v>0</v>
      </c>
      <c r="H14" s="8">
        <v>0</v>
      </c>
      <c r="I14" s="8">
        <v>0</v>
      </c>
      <c r="J14" s="8">
        <f t="shared" si="0"/>
        <v>30</v>
      </c>
      <c r="K14" s="8">
        <v>41.09</v>
      </c>
      <c r="L14" s="8">
        <f t="shared" si="1"/>
        <v>0</v>
      </c>
    </row>
    <row r="15" spans="1:12" ht="12.75">
      <c r="A15" s="8">
        <f>Výsledovka!B16</f>
        <v>7</v>
      </c>
      <c r="B15" s="8" t="str">
        <f>Výsledovka!C16</f>
        <v>Cilichová Jaroslava</v>
      </c>
      <c r="C15" s="8" t="str">
        <f>Výsledovka!D16</f>
        <v>Glock 19</v>
      </c>
      <c r="D15" s="8">
        <v>60</v>
      </c>
      <c r="E15" s="8">
        <v>5</v>
      </c>
      <c r="F15" s="8">
        <v>9</v>
      </c>
      <c r="G15" s="8">
        <v>7</v>
      </c>
      <c r="H15" s="8">
        <v>0</v>
      </c>
      <c r="I15" s="8">
        <v>0</v>
      </c>
      <c r="J15" s="8">
        <f t="shared" si="0"/>
        <v>81</v>
      </c>
      <c r="K15" s="8">
        <v>36.59</v>
      </c>
      <c r="L15" s="18">
        <f t="shared" si="1"/>
        <v>44.41</v>
      </c>
    </row>
    <row r="16" spans="1:12" ht="12.75">
      <c r="A16" s="8">
        <f>Výsledovka!B13</f>
        <v>8</v>
      </c>
      <c r="B16" s="8" t="str">
        <f>Výsledovka!C13</f>
        <v>Peklák Dalibor</v>
      </c>
      <c r="C16" s="8" t="str">
        <f>Výsledovka!D13</f>
        <v>CZ 75 Shadow</v>
      </c>
      <c r="D16" s="8">
        <v>60</v>
      </c>
      <c r="E16" s="8">
        <v>5</v>
      </c>
      <c r="F16" s="8">
        <v>10</v>
      </c>
      <c r="G16" s="8">
        <v>9</v>
      </c>
      <c r="H16" s="8">
        <v>10</v>
      </c>
      <c r="I16" s="8">
        <v>10</v>
      </c>
      <c r="J16" s="8">
        <f t="shared" si="0"/>
        <v>104</v>
      </c>
      <c r="K16" s="8">
        <v>32.42</v>
      </c>
      <c r="L16" s="8">
        <f t="shared" si="1"/>
        <v>71.58</v>
      </c>
    </row>
    <row r="17" spans="1:12" ht="12.75">
      <c r="A17" s="8">
        <f>Výsledovka!B22</f>
        <v>9</v>
      </c>
      <c r="B17" s="8" t="str">
        <f>Výsledovka!C22</f>
        <v>Votroubková Jana</v>
      </c>
      <c r="C17" s="8" t="str">
        <f>Výsledovka!D22</f>
        <v>Glock 43</v>
      </c>
      <c r="D17" s="8">
        <v>50</v>
      </c>
      <c r="E17" s="8"/>
      <c r="F17" s="8">
        <v>0</v>
      </c>
      <c r="G17" s="8">
        <v>0</v>
      </c>
      <c r="H17" s="8">
        <v>0</v>
      </c>
      <c r="I17" s="8">
        <v>0</v>
      </c>
      <c r="J17" s="8">
        <f t="shared" si="0"/>
        <v>50</v>
      </c>
      <c r="K17" s="8">
        <v>33.77</v>
      </c>
      <c r="L17" s="8">
        <f t="shared" si="1"/>
        <v>16.229999999999997</v>
      </c>
    </row>
    <row r="18" spans="1:12" ht="12.75">
      <c r="A18" s="8">
        <f>Výsledovka!B20</f>
        <v>10</v>
      </c>
      <c r="B18" s="8" t="str">
        <f>Výsledovka!C20</f>
        <v>Votroubek Rostislav</v>
      </c>
      <c r="C18" s="8" t="str">
        <f>Výsledovka!D20</f>
        <v>Glock 43</v>
      </c>
      <c r="D18" s="8">
        <v>60</v>
      </c>
      <c r="E18" s="8">
        <v>5</v>
      </c>
      <c r="F18" s="8">
        <v>10</v>
      </c>
      <c r="G18" s="8">
        <v>0</v>
      </c>
      <c r="H18" s="8">
        <v>0</v>
      </c>
      <c r="I18" s="8">
        <v>0</v>
      </c>
      <c r="J18" s="8">
        <f t="shared" si="0"/>
        <v>75</v>
      </c>
      <c r="K18" s="8">
        <v>41.38</v>
      </c>
      <c r="L18" s="8">
        <f t="shared" si="1"/>
        <v>33.62</v>
      </c>
    </row>
    <row r="19" spans="1:12" ht="12.75">
      <c r="A19" s="8">
        <f>Výsledovka!B10</f>
        <v>11</v>
      </c>
      <c r="B19" s="8" t="str">
        <f>Výsledovka!C10</f>
        <v>Müller Martin</v>
      </c>
      <c r="C19" s="8" t="str">
        <f>Výsledovka!D10</f>
        <v>Glock 26</v>
      </c>
      <c r="D19" s="8">
        <v>60</v>
      </c>
      <c r="E19" s="8">
        <v>5</v>
      </c>
      <c r="F19" s="8">
        <v>10</v>
      </c>
      <c r="G19" s="8">
        <v>10</v>
      </c>
      <c r="H19" s="8">
        <v>9</v>
      </c>
      <c r="I19" s="8">
        <v>9</v>
      </c>
      <c r="J19" s="8">
        <f t="shared" si="0"/>
        <v>103</v>
      </c>
      <c r="K19" s="18">
        <v>35</v>
      </c>
      <c r="L19" s="18">
        <f t="shared" si="1"/>
        <v>68</v>
      </c>
    </row>
    <row r="20" spans="1:12" ht="12.75">
      <c r="A20" s="8">
        <f>Výsledovka!B18</f>
        <v>12</v>
      </c>
      <c r="B20" s="8" t="str">
        <f>Výsledovka!C18</f>
        <v>Bukvic Luboš</v>
      </c>
      <c r="C20" s="8" t="str">
        <f>Výsledovka!D18</f>
        <v>CZ 75 Shadow</v>
      </c>
      <c r="D20" s="8">
        <v>60</v>
      </c>
      <c r="E20" s="8">
        <v>5</v>
      </c>
      <c r="F20" s="8">
        <v>10</v>
      </c>
      <c r="G20" s="8">
        <v>8</v>
      </c>
      <c r="H20" s="8">
        <v>10</v>
      </c>
      <c r="I20" s="8">
        <v>6</v>
      </c>
      <c r="J20" s="8">
        <f t="shared" si="0"/>
        <v>99</v>
      </c>
      <c r="K20" s="8">
        <v>33.26</v>
      </c>
      <c r="L20" s="8">
        <f t="shared" si="1"/>
        <v>65.74000000000001</v>
      </c>
    </row>
    <row r="21" spans="1:12" ht="12.75">
      <c r="A21" s="8">
        <f>Výsledovka!B14</f>
        <v>13</v>
      </c>
      <c r="B21" s="8" t="str">
        <f>Výsledovka!C14</f>
        <v>Pulíček Leoš</v>
      </c>
      <c r="C21" s="8" t="str">
        <f>Výsledovka!D14</f>
        <v>STI Edge</v>
      </c>
      <c r="D21" s="8">
        <v>60</v>
      </c>
      <c r="E21" s="8">
        <v>5</v>
      </c>
      <c r="F21" s="8">
        <v>10</v>
      </c>
      <c r="G21" s="8">
        <v>0</v>
      </c>
      <c r="H21" s="8">
        <v>0</v>
      </c>
      <c r="I21" s="8">
        <v>0</v>
      </c>
      <c r="J21" s="8">
        <f t="shared" si="0"/>
        <v>75</v>
      </c>
      <c r="K21" s="8">
        <v>30.42</v>
      </c>
      <c r="L21" s="8">
        <f t="shared" si="1"/>
        <v>44.58</v>
      </c>
    </row>
    <row r="22" spans="1:12" ht="12.75">
      <c r="A22" s="8">
        <f>Výsledovka!B12</f>
        <v>14</v>
      </c>
      <c r="B22" s="8" t="str">
        <f>Výsledovka!C12</f>
        <v>Novotný Petr</v>
      </c>
      <c r="C22" s="8" t="str">
        <f>Výsledovka!D12</f>
        <v>Glock 19</v>
      </c>
      <c r="D22" s="8">
        <v>60</v>
      </c>
      <c r="E22" s="8">
        <v>5</v>
      </c>
      <c r="F22" s="8">
        <v>8</v>
      </c>
      <c r="G22" s="8">
        <v>0</v>
      </c>
      <c r="H22" s="8">
        <v>0</v>
      </c>
      <c r="I22" s="8">
        <v>0</v>
      </c>
      <c r="J22" s="8">
        <f t="shared" si="0"/>
        <v>73</v>
      </c>
      <c r="K22" s="8">
        <v>22.13</v>
      </c>
      <c r="L22" s="8">
        <f t="shared" si="1"/>
        <v>50.870000000000005</v>
      </c>
    </row>
    <row r="23" spans="1:12" ht="12.75">
      <c r="A23" s="8">
        <f>Výsledovka!B23</f>
        <v>15</v>
      </c>
      <c r="B23" s="8" t="str">
        <f>Výsledovka!C23</f>
        <v>Hušák Jan</v>
      </c>
      <c r="C23" s="8" t="str">
        <f>Výsledovka!D23</f>
        <v>CZ 75 Shadow</v>
      </c>
      <c r="D23" s="8">
        <v>50</v>
      </c>
      <c r="E23" s="8"/>
      <c r="F23" s="8">
        <v>0</v>
      </c>
      <c r="G23" s="8">
        <v>0</v>
      </c>
      <c r="H23" s="8">
        <v>0</v>
      </c>
      <c r="I23" s="8">
        <v>0</v>
      </c>
      <c r="J23" s="8">
        <f t="shared" si="0"/>
        <v>50</v>
      </c>
      <c r="K23" s="8">
        <v>34.53</v>
      </c>
      <c r="L23" s="8">
        <f t="shared" si="1"/>
        <v>15.469999999999999</v>
      </c>
    </row>
    <row r="24" spans="1:12" ht="12.75">
      <c r="A24" s="9">
        <f>Výsledovka!B11</f>
        <v>16</v>
      </c>
      <c r="B24" s="9" t="str">
        <f>Výsledovka!C11</f>
        <v>Přecechtěl Oldřich</v>
      </c>
      <c r="C24" s="9" t="str">
        <f>Výsledovka!D11</f>
        <v>CZ 83</v>
      </c>
      <c r="D24" s="9">
        <v>60</v>
      </c>
      <c r="E24" s="9">
        <v>5</v>
      </c>
      <c r="F24" s="9">
        <v>10</v>
      </c>
      <c r="G24" s="9">
        <v>0</v>
      </c>
      <c r="H24" s="9">
        <v>9</v>
      </c>
      <c r="I24" s="9">
        <v>9</v>
      </c>
      <c r="J24" s="9">
        <f t="shared" si="0"/>
        <v>93</v>
      </c>
      <c r="K24" s="9">
        <v>28.51</v>
      </c>
      <c r="L24" s="9">
        <f t="shared" si="1"/>
        <v>64.49</v>
      </c>
    </row>
    <row r="25" spans="1:12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ht="12.75">
      <c r="A35" s="4" t="s">
        <v>43</v>
      </c>
    </row>
    <row r="38" spans="1:12" ht="15" customHeight="1">
      <c r="A38" s="6" t="s">
        <v>7</v>
      </c>
      <c r="B38" s="6" t="s">
        <v>8</v>
      </c>
      <c r="C38" s="6" t="s">
        <v>9</v>
      </c>
      <c r="D38" s="15" t="s">
        <v>70</v>
      </c>
      <c r="E38" s="15" t="s">
        <v>64</v>
      </c>
      <c r="F38" s="22" t="s">
        <v>68</v>
      </c>
      <c r="G38" s="22"/>
      <c r="H38" s="22"/>
      <c r="I38" s="22"/>
      <c r="J38" s="15" t="s">
        <v>69</v>
      </c>
      <c r="K38" s="15" t="s">
        <v>65</v>
      </c>
      <c r="L38" s="15" t="s">
        <v>66</v>
      </c>
    </row>
    <row r="39" spans="1:12" ht="12.75">
      <c r="A39" s="8">
        <f>Výsledovka!B40</f>
        <v>1</v>
      </c>
      <c r="B39" s="8" t="str">
        <f>Výsledovka!C40</f>
        <v>Setnička Tomáš</v>
      </c>
      <c r="C39" s="8" t="str">
        <f>Výsledovka!D40</f>
        <v>Taurus </v>
      </c>
      <c r="D39" s="8">
        <v>60</v>
      </c>
      <c r="E39" s="8">
        <v>5</v>
      </c>
      <c r="F39" s="8">
        <v>10</v>
      </c>
      <c r="G39" s="8">
        <v>10</v>
      </c>
      <c r="H39" s="8">
        <v>10</v>
      </c>
      <c r="I39" s="8">
        <v>7</v>
      </c>
      <c r="J39" s="8">
        <f>SUM(D39:I39)</f>
        <v>102</v>
      </c>
      <c r="K39" s="8">
        <v>31.1</v>
      </c>
      <c r="L39" s="8">
        <f>IF(J39-K39&lt;0,0,J39-K39)</f>
        <v>70.9</v>
      </c>
    </row>
    <row r="40" spans="1:12" ht="12.75">
      <c r="A40" s="8">
        <f>Výsledovka!B42</f>
        <v>2</v>
      </c>
      <c r="B40" s="8" t="str">
        <f>Výsledovka!C42</f>
        <v>Švitorka Ladislav</v>
      </c>
      <c r="C40" s="8" t="str">
        <f>Výsledovka!D42</f>
        <v>Astra</v>
      </c>
      <c r="D40" s="8">
        <v>60</v>
      </c>
      <c r="E40" s="8">
        <v>5</v>
      </c>
      <c r="F40" s="8">
        <v>10</v>
      </c>
      <c r="G40" s="8">
        <v>9</v>
      </c>
      <c r="H40" s="8">
        <v>10</v>
      </c>
      <c r="I40" s="8">
        <v>9</v>
      </c>
      <c r="J40" s="8">
        <f aca="true" t="shared" si="2" ref="J40:J45">SUM(D40:I40)</f>
        <v>103</v>
      </c>
      <c r="K40" s="8">
        <v>43.07</v>
      </c>
      <c r="L40" s="8">
        <f aca="true" t="shared" si="3" ref="L40:L45">IF(J40-K40&lt;0,0,J40-K40)</f>
        <v>59.93</v>
      </c>
    </row>
    <row r="41" spans="1:12" ht="12.75">
      <c r="A41" s="8">
        <f>Výsledovka!B43</f>
        <v>3</v>
      </c>
      <c r="B41" s="8" t="str">
        <f>Výsledovka!C43</f>
        <v>Velc Jindřich</v>
      </c>
      <c r="C41" s="8" t="str">
        <f>Výsledovka!D43</f>
        <v>Taurus 82</v>
      </c>
      <c r="D41" s="8">
        <v>50</v>
      </c>
      <c r="E41" s="8"/>
      <c r="F41" s="8">
        <v>0</v>
      </c>
      <c r="G41" s="8">
        <v>0</v>
      </c>
      <c r="H41" s="8">
        <v>0</v>
      </c>
      <c r="I41" s="8">
        <v>0</v>
      </c>
      <c r="J41" s="8">
        <f t="shared" si="2"/>
        <v>50</v>
      </c>
      <c r="K41" s="8">
        <v>69.71</v>
      </c>
      <c r="L41" s="8">
        <f t="shared" si="3"/>
        <v>0</v>
      </c>
    </row>
    <row r="42" spans="1:12" ht="12.75">
      <c r="A42" s="8">
        <f>Výsledovka!B45</f>
        <v>4</v>
      </c>
      <c r="B42" s="8" t="str">
        <f>Výsledovka!C45</f>
        <v>Cilichová Jaroslava</v>
      </c>
      <c r="C42" s="8" t="str">
        <f>Výsledovka!D45</f>
        <v>SW 66</v>
      </c>
      <c r="D42" s="8">
        <v>40</v>
      </c>
      <c r="E42" s="8"/>
      <c r="F42" s="8">
        <v>0</v>
      </c>
      <c r="G42" s="8">
        <v>0</v>
      </c>
      <c r="H42" s="8">
        <v>0</v>
      </c>
      <c r="I42" s="8">
        <v>0</v>
      </c>
      <c r="J42" s="8">
        <f t="shared" si="2"/>
        <v>40</v>
      </c>
      <c r="K42" s="8">
        <v>45.3</v>
      </c>
      <c r="L42" s="8">
        <f t="shared" si="3"/>
        <v>0</v>
      </c>
    </row>
    <row r="43" spans="1:12" ht="12.75">
      <c r="A43" s="8">
        <f>Výsledovka!B39</f>
        <v>5</v>
      </c>
      <c r="B43" s="8" t="str">
        <f>Výsledovka!C39</f>
        <v>Peklák Dalibor</v>
      </c>
      <c r="C43" s="8" t="str">
        <f>Výsledovka!D39</f>
        <v>SW 625</v>
      </c>
      <c r="D43" s="8">
        <v>60</v>
      </c>
      <c r="E43" s="8">
        <v>5</v>
      </c>
      <c r="F43" s="8">
        <v>9</v>
      </c>
      <c r="G43" s="8">
        <v>8</v>
      </c>
      <c r="H43" s="8">
        <v>10</v>
      </c>
      <c r="I43" s="8">
        <v>10</v>
      </c>
      <c r="J43" s="8">
        <f t="shared" si="2"/>
        <v>102</v>
      </c>
      <c r="K43" s="8">
        <v>29.82</v>
      </c>
      <c r="L43" s="8">
        <f t="shared" si="3"/>
        <v>72.18</v>
      </c>
    </row>
    <row r="44" spans="1:12" ht="12.75">
      <c r="A44" s="8">
        <f>Výsledovka!B41</f>
        <v>6</v>
      </c>
      <c r="B44" s="8" t="str">
        <f>Výsledovka!C41</f>
        <v>Novotný Petr</v>
      </c>
      <c r="C44" s="8" t="str">
        <f>Výsledovka!D41</f>
        <v>GP100 Match</v>
      </c>
      <c r="D44" s="8">
        <v>60</v>
      </c>
      <c r="E44" s="8">
        <v>5</v>
      </c>
      <c r="F44" s="8">
        <v>7</v>
      </c>
      <c r="G44" s="8">
        <v>0</v>
      </c>
      <c r="H44" s="8">
        <v>7</v>
      </c>
      <c r="I44" s="8">
        <v>6</v>
      </c>
      <c r="J44" s="8">
        <f t="shared" si="2"/>
        <v>85</v>
      </c>
      <c r="K44" s="8">
        <v>23.72</v>
      </c>
      <c r="L44" s="8">
        <f t="shared" si="3"/>
        <v>61.28</v>
      </c>
    </row>
    <row r="45" spans="1:12" ht="12.75">
      <c r="A45" s="9">
        <f>Výsledovka!B44</f>
        <v>7</v>
      </c>
      <c r="B45" s="9" t="str">
        <f>Výsledovka!C44</f>
        <v>Hušák Jan</v>
      </c>
      <c r="C45" s="9" t="str">
        <f>Výsledovka!D44</f>
        <v>SW 686</v>
      </c>
      <c r="D45" s="9">
        <v>30</v>
      </c>
      <c r="E45" s="9"/>
      <c r="F45" s="9">
        <v>0</v>
      </c>
      <c r="G45" s="9">
        <v>0</v>
      </c>
      <c r="H45" s="9">
        <v>0</v>
      </c>
      <c r="I45" s="9">
        <v>0</v>
      </c>
      <c r="J45" s="9">
        <f t="shared" si="2"/>
        <v>30</v>
      </c>
      <c r="K45" s="9">
        <v>41.15</v>
      </c>
      <c r="L45" s="9">
        <f t="shared" si="3"/>
        <v>0</v>
      </c>
    </row>
    <row r="46" spans="1:12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</sheetData>
  <sheetProtection selectLockedCells="1" selectUnlockedCells="1"/>
  <mergeCells count="2">
    <mergeCell ref="F8:I8"/>
    <mergeCell ref="F38:I38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Q53"/>
  <sheetViews>
    <sheetView workbookViewId="0" topLeftCell="A13">
      <selection activeCell="N27" sqref="N27"/>
    </sheetView>
  </sheetViews>
  <sheetFormatPr defaultColWidth="9.140625" defaultRowHeight="15"/>
  <cols>
    <col min="2" max="2" width="20.8515625" style="0" customWidth="1"/>
    <col min="3" max="3" width="13.57421875" style="0" customWidth="1"/>
    <col min="4" max="13" width="4.7109375" style="0" customWidth="1"/>
    <col min="15" max="15" width="10.8515625" style="0" customWidth="1"/>
  </cols>
  <sheetData>
    <row r="3" ht="12.75">
      <c r="A3" t="s">
        <v>71</v>
      </c>
    </row>
    <row r="6" ht="12.75">
      <c r="A6" s="4" t="s">
        <v>5</v>
      </c>
    </row>
    <row r="8" spans="1:17" ht="12.75">
      <c r="A8" s="6" t="s">
        <v>7</v>
      </c>
      <c r="B8" s="6" t="s">
        <v>8</v>
      </c>
      <c r="C8" s="6" t="s">
        <v>9</v>
      </c>
      <c r="D8" s="23" t="s">
        <v>68</v>
      </c>
      <c r="E8" s="23"/>
      <c r="F8" s="23"/>
      <c r="G8" s="23"/>
      <c r="H8" s="23"/>
      <c r="I8" s="23"/>
      <c r="J8" s="23"/>
      <c r="K8" s="23"/>
      <c r="L8" s="23"/>
      <c r="M8" s="23"/>
      <c r="N8" s="15" t="s">
        <v>69</v>
      </c>
      <c r="O8" s="15" t="s">
        <v>64</v>
      </c>
      <c r="P8" s="15" t="s">
        <v>65</v>
      </c>
      <c r="Q8" s="15" t="s">
        <v>66</v>
      </c>
    </row>
    <row r="9" spans="1:17" ht="12.75">
      <c r="A9" s="8">
        <f>Výsledovka!B9</f>
        <v>1</v>
      </c>
      <c r="B9" s="8" t="str">
        <f>Výsledovka!C9</f>
        <v>Setnička Tomáš</v>
      </c>
      <c r="C9" s="24" t="str">
        <f>Výsledovka!D9</f>
        <v>CZ Compact</v>
      </c>
      <c r="D9" s="25">
        <v>10</v>
      </c>
      <c r="E9" s="26">
        <v>6</v>
      </c>
      <c r="F9" s="26">
        <v>10</v>
      </c>
      <c r="G9" s="26">
        <v>10</v>
      </c>
      <c r="H9" s="27">
        <v>0</v>
      </c>
      <c r="I9" s="25">
        <v>6</v>
      </c>
      <c r="J9" s="26">
        <v>10</v>
      </c>
      <c r="K9" s="26">
        <v>6</v>
      </c>
      <c r="L9" s="26">
        <v>6</v>
      </c>
      <c r="M9" s="27">
        <v>6</v>
      </c>
      <c r="N9" s="28">
        <f>SUM(D9:M9)</f>
        <v>70</v>
      </c>
      <c r="O9" s="28"/>
      <c r="P9" s="8">
        <v>24.36</v>
      </c>
      <c r="Q9" s="8">
        <f>IF(N9+O9-P9&lt;0,0,N9+O9-P9)</f>
        <v>45.64</v>
      </c>
    </row>
    <row r="10" spans="1:17" ht="12.75">
      <c r="A10" s="8">
        <f>Výsledovka!B17</f>
        <v>2</v>
      </c>
      <c r="B10" s="8" t="str">
        <f>Výsledovka!C17</f>
        <v>Švitorka Ladislav</v>
      </c>
      <c r="C10" s="24" t="str">
        <f>Výsledovka!D17</f>
        <v>Walther P1</v>
      </c>
      <c r="D10" s="29">
        <v>10</v>
      </c>
      <c r="E10" s="8">
        <v>0</v>
      </c>
      <c r="F10" s="8">
        <v>10</v>
      </c>
      <c r="G10" s="8">
        <v>10</v>
      </c>
      <c r="H10" s="30">
        <v>10</v>
      </c>
      <c r="I10" s="29">
        <v>6</v>
      </c>
      <c r="J10" s="8">
        <v>10</v>
      </c>
      <c r="K10" s="8">
        <v>10</v>
      </c>
      <c r="L10" s="8">
        <v>10</v>
      </c>
      <c r="M10" s="30">
        <v>10</v>
      </c>
      <c r="N10" s="28">
        <f aca="true" t="shared" si="0" ref="N10:N24">SUM(D10:M10)</f>
        <v>86</v>
      </c>
      <c r="O10" s="28"/>
      <c r="P10" s="8">
        <v>30.95</v>
      </c>
      <c r="Q10" s="8">
        <f aca="true" t="shared" si="1" ref="Q10:Q24">IF(N10+O10-P10&lt;0,0,N10+O10-P10)</f>
        <v>55.05</v>
      </c>
    </row>
    <row r="11" spans="1:17" ht="12.75">
      <c r="A11" s="8">
        <f>Výsledovka!B24</f>
        <v>3</v>
      </c>
      <c r="B11" s="8" t="str">
        <f>Výsledovka!C24</f>
        <v>Lank Lukáš</v>
      </c>
      <c r="C11" s="24" t="str">
        <f>Výsledovka!D24</f>
        <v>CZ P07</v>
      </c>
      <c r="D11" s="29">
        <v>10</v>
      </c>
      <c r="E11" s="8">
        <v>6</v>
      </c>
      <c r="F11" s="8">
        <v>0</v>
      </c>
      <c r="G11" s="8">
        <v>0</v>
      </c>
      <c r="H11" s="30">
        <v>6</v>
      </c>
      <c r="I11" s="29">
        <v>6</v>
      </c>
      <c r="J11" s="8">
        <v>6</v>
      </c>
      <c r="K11" s="8">
        <v>10</v>
      </c>
      <c r="L11" s="8">
        <v>6</v>
      </c>
      <c r="M11" s="30">
        <v>6</v>
      </c>
      <c r="N11" s="28">
        <f t="shared" si="0"/>
        <v>56</v>
      </c>
      <c r="O11" s="28"/>
      <c r="P11" s="8">
        <v>31.38</v>
      </c>
      <c r="Q11" s="8">
        <f t="shared" si="1"/>
        <v>24.62</v>
      </c>
    </row>
    <row r="12" spans="1:17" ht="12.75">
      <c r="A12" s="8">
        <f>Výsledovka!B19</f>
        <v>4</v>
      </c>
      <c r="B12" s="8" t="str">
        <f>Výsledovka!C19</f>
        <v>Hrubý Pavel</v>
      </c>
      <c r="C12" s="24" t="str">
        <f>Výsledovka!D19</f>
        <v>Glock 26</v>
      </c>
      <c r="D12" s="29">
        <v>10</v>
      </c>
      <c r="E12" s="8">
        <v>6</v>
      </c>
      <c r="F12" s="8">
        <v>6</v>
      </c>
      <c r="G12" s="8">
        <v>0</v>
      </c>
      <c r="H12" s="30">
        <v>6</v>
      </c>
      <c r="I12" s="29">
        <v>6</v>
      </c>
      <c r="J12" s="8">
        <v>6</v>
      </c>
      <c r="K12" s="8">
        <v>0</v>
      </c>
      <c r="L12" s="8">
        <v>6</v>
      </c>
      <c r="M12" s="30">
        <v>0</v>
      </c>
      <c r="N12" s="28">
        <f t="shared" si="0"/>
        <v>46</v>
      </c>
      <c r="O12" s="28"/>
      <c r="P12" s="8">
        <v>30.04</v>
      </c>
      <c r="Q12" s="8">
        <f t="shared" si="1"/>
        <v>15.96</v>
      </c>
    </row>
    <row r="13" spans="1:17" ht="12.75">
      <c r="A13" s="8">
        <f>Výsledovka!B15</f>
        <v>5</v>
      </c>
      <c r="B13" s="8" t="str">
        <f>Výsledovka!C15</f>
        <v>Velc Jindřich</v>
      </c>
      <c r="C13" s="24" t="str">
        <f>Výsledovka!D15</f>
        <v>Glock 19</v>
      </c>
      <c r="D13" s="29">
        <v>10</v>
      </c>
      <c r="E13" s="8">
        <v>6</v>
      </c>
      <c r="F13" s="8">
        <v>10</v>
      </c>
      <c r="G13" s="8">
        <v>10</v>
      </c>
      <c r="H13" s="30">
        <v>6</v>
      </c>
      <c r="I13" s="29">
        <v>6</v>
      </c>
      <c r="J13" s="8">
        <v>6</v>
      </c>
      <c r="K13" s="8">
        <v>6</v>
      </c>
      <c r="L13" s="8">
        <v>10</v>
      </c>
      <c r="M13" s="30">
        <v>0</v>
      </c>
      <c r="N13" s="28">
        <f t="shared" si="0"/>
        <v>70</v>
      </c>
      <c r="O13" s="28"/>
      <c r="P13" s="8">
        <v>30.96</v>
      </c>
      <c r="Q13" s="8">
        <f t="shared" si="1"/>
        <v>39.04</v>
      </c>
    </row>
    <row r="14" spans="1:17" ht="12.75">
      <c r="A14" s="8">
        <f>Výsledovka!B21</f>
        <v>6</v>
      </c>
      <c r="B14" s="8" t="str">
        <f>Výsledovka!C21</f>
        <v>Lanc Milan</v>
      </c>
      <c r="C14" s="24" t="str">
        <f>Výsledovka!D21</f>
        <v>CZ Compact</v>
      </c>
      <c r="D14" s="29">
        <v>10</v>
      </c>
      <c r="E14" s="8">
        <v>10</v>
      </c>
      <c r="F14" s="8">
        <v>10</v>
      </c>
      <c r="G14" s="8">
        <v>10</v>
      </c>
      <c r="H14" s="30">
        <v>10</v>
      </c>
      <c r="I14" s="29">
        <v>6</v>
      </c>
      <c r="J14" s="8">
        <v>10</v>
      </c>
      <c r="K14" s="8">
        <v>0</v>
      </c>
      <c r="L14" s="8">
        <v>6</v>
      </c>
      <c r="M14" s="30">
        <v>10</v>
      </c>
      <c r="N14" s="28">
        <f t="shared" si="0"/>
        <v>82</v>
      </c>
      <c r="O14" s="28"/>
      <c r="P14" s="8">
        <v>45.05</v>
      </c>
      <c r="Q14" s="8">
        <f t="shared" si="1"/>
        <v>36.95</v>
      </c>
    </row>
    <row r="15" spans="1:17" ht="12.75">
      <c r="A15" s="8">
        <f>Výsledovka!B16</f>
        <v>7</v>
      </c>
      <c r="B15" s="8" t="str">
        <f>Výsledovka!C16</f>
        <v>Cilichová Jaroslava</v>
      </c>
      <c r="C15" s="24" t="str">
        <f>Výsledovka!D16</f>
        <v>Glock 19</v>
      </c>
      <c r="D15" s="29">
        <v>10</v>
      </c>
      <c r="E15" s="8">
        <v>6</v>
      </c>
      <c r="F15" s="8">
        <v>10</v>
      </c>
      <c r="G15" s="8">
        <v>0</v>
      </c>
      <c r="H15" s="30">
        <v>10</v>
      </c>
      <c r="I15" s="29">
        <v>0</v>
      </c>
      <c r="J15" s="8">
        <v>6</v>
      </c>
      <c r="K15" s="8">
        <v>0</v>
      </c>
      <c r="L15" s="8">
        <v>10</v>
      </c>
      <c r="M15" s="30">
        <v>6</v>
      </c>
      <c r="N15" s="28">
        <f t="shared" si="0"/>
        <v>58</v>
      </c>
      <c r="O15" s="28"/>
      <c r="P15" s="8">
        <v>44.26</v>
      </c>
      <c r="Q15" s="8">
        <f t="shared" si="1"/>
        <v>13.740000000000002</v>
      </c>
    </row>
    <row r="16" spans="1:17" ht="12.75">
      <c r="A16" s="8">
        <f>Výsledovka!B13</f>
        <v>8</v>
      </c>
      <c r="B16" s="8" t="str">
        <f>Výsledovka!C13</f>
        <v>Peklák Dalibor</v>
      </c>
      <c r="C16" s="24" t="str">
        <f>Výsledovka!D13</f>
        <v>CZ 75 Shadow</v>
      </c>
      <c r="D16" s="29">
        <v>10</v>
      </c>
      <c r="E16" s="8">
        <v>10</v>
      </c>
      <c r="F16" s="8">
        <v>10</v>
      </c>
      <c r="G16" s="8">
        <v>6</v>
      </c>
      <c r="H16" s="30">
        <v>0</v>
      </c>
      <c r="I16" s="29">
        <v>6</v>
      </c>
      <c r="J16" s="8">
        <v>0</v>
      </c>
      <c r="K16" s="8">
        <v>6</v>
      </c>
      <c r="L16" s="8">
        <v>10</v>
      </c>
      <c r="M16" s="30">
        <v>6</v>
      </c>
      <c r="N16" s="28">
        <f t="shared" si="0"/>
        <v>64</v>
      </c>
      <c r="O16" s="28"/>
      <c r="P16" s="8">
        <v>30.52</v>
      </c>
      <c r="Q16" s="8">
        <f t="shared" si="1"/>
        <v>33.480000000000004</v>
      </c>
    </row>
    <row r="17" spans="1:17" ht="12.75">
      <c r="A17" s="8">
        <f>Výsledovka!B22</f>
        <v>9</v>
      </c>
      <c r="B17" s="8" t="str">
        <f>Výsledovka!C22</f>
        <v>Votroubková Jana</v>
      </c>
      <c r="C17" s="24" t="str">
        <f>Výsledovka!D22</f>
        <v>Glock 43</v>
      </c>
      <c r="D17" s="29">
        <v>6</v>
      </c>
      <c r="E17" s="8">
        <v>10</v>
      </c>
      <c r="F17" s="8">
        <v>0</v>
      </c>
      <c r="G17" s="8">
        <v>6</v>
      </c>
      <c r="H17" s="30">
        <v>0</v>
      </c>
      <c r="I17" s="29">
        <v>6</v>
      </c>
      <c r="J17" s="8">
        <v>10</v>
      </c>
      <c r="K17" s="8">
        <v>10</v>
      </c>
      <c r="L17" s="8">
        <v>10</v>
      </c>
      <c r="M17" s="30">
        <v>10</v>
      </c>
      <c r="N17" s="28">
        <f t="shared" si="0"/>
        <v>68</v>
      </c>
      <c r="O17" s="28"/>
      <c r="P17" s="8">
        <v>40.06</v>
      </c>
      <c r="Q17" s="8">
        <f t="shared" si="1"/>
        <v>27.939999999999998</v>
      </c>
    </row>
    <row r="18" spans="1:17" ht="12.75">
      <c r="A18" s="8">
        <f>Výsledovka!B20</f>
        <v>10</v>
      </c>
      <c r="B18" s="8" t="str">
        <f>Výsledovka!C20</f>
        <v>Votroubek Rostislav</v>
      </c>
      <c r="C18" s="24" t="str">
        <f>Výsledovka!D20</f>
        <v>Glock 43</v>
      </c>
      <c r="D18" s="29">
        <v>10</v>
      </c>
      <c r="E18" s="8">
        <v>6</v>
      </c>
      <c r="F18" s="8">
        <v>10</v>
      </c>
      <c r="G18" s="8">
        <v>10</v>
      </c>
      <c r="H18" s="30">
        <v>0</v>
      </c>
      <c r="I18" s="29">
        <v>0</v>
      </c>
      <c r="J18" s="8">
        <v>6</v>
      </c>
      <c r="K18" s="8">
        <v>0</v>
      </c>
      <c r="L18" s="8">
        <v>6</v>
      </c>
      <c r="M18" s="30">
        <v>6</v>
      </c>
      <c r="N18" s="28">
        <f t="shared" si="0"/>
        <v>54</v>
      </c>
      <c r="O18" s="28"/>
      <c r="P18" s="8">
        <v>35.48</v>
      </c>
      <c r="Q18" s="8">
        <f t="shared" si="1"/>
        <v>18.520000000000003</v>
      </c>
    </row>
    <row r="19" spans="1:17" ht="12.75">
      <c r="A19" s="8">
        <f>Výsledovka!B10</f>
        <v>11</v>
      </c>
      <c r="B19" s="8" t="str">
        <f>Výsledovka!C10</f>
        <v>Müller Martin</v>
      </c>
      <c r="C19" s="24" t="str">
        <f>Výsledovka!D10</f>
        <v>Glock 26</v>
      </c>
      <c r="D19" s="29">
        <v>6</v>
      </c>
      <c r="E19" s="8">
        <v>6</v>
      </c>
      <c r="F19" s="8">
        <v>10</v>
      </c>
      <c r="G19" s="8">
        <v>6</v>
      </c>
      <c r="H19" s="30">
        <v>10</v>
      </c>
      <c r="I19" s="29">
        <v>6</v>
      </c>
      <c r="J19" s="8">
        <v>10</v>
      </c>
      <c r="K19" s="8">
        <v>6</v>
      </c>
      <c r="L19" s="8">
        <v>10</v>
      </c>
      <c r="M19" s="30">
        <v>6</v>
      </c>
      <c r="N19" s="28">
        <f t="shared" si="0"/>
        <v>76</v>
      </c>
      <c r="O19" s="28"/>
      <c r="P19" s="8">
        <v>30.53</v>
      </c>
      <c r="Q19" s="8">
        <f t="shared" si="1"/>
        <v>45.47</v>
      </c>
    </row>
    <row r="20" spans="1:17" ht="12.75">
      <c r="A20" s="8">
        <f>Výsledovka!B18</f>
        <v>12</v>
      </c>
      <c r="B20" s="8" t="str">
        <f>Výsledovka!C18</f>
        <v>Bukvic Luboš</v>
      </c>
      <c r="C20" s="24" t="str">
        <f>Výsledovka!D18</f>
        <v>CZ 75 Shadow</v>
      </c>
      <c r="D20" s="29">
        <v>10</v>
      </c>
      <c r="E20" s="8">
        <v>10</v>
      </c>
      <c r="F20" s="8">
        <v>10</v>
      </c>
      <c r="G20" s="8">
        <v>10</v>
      </c>
      <c r="H20" s="30">
        <v>6</v>
      </c>
      <c r="I20" s="29">
        <v>10</v>
      </c>
      <c r="J20" s="8">
        <v>10</v>
      </c>
      <c r="K20" s="8">
        <v>6</v>
      </c>
      <c r="L20" s="8">
        <v>10</v>
      </c>
      <c r="M20" s="30">
        <v>6</v>
      </c>
      <c r="N20" s="28">
        <f t="shared" si="0"/>
        <v>88</v>
      </c>
      <c r="O20" s="28"/>
      <c r="P20" s="8">
        <v>34.31</v>
      </c>
      <c r="Q20" s="8">
        <f t="shared" si="1"/>
        <v>53.69</v>
      </c>
    </row>
    <row r="21" spans="1:17" ht="12.75">
      <c r="A21" s="8">
        <f>Výsledovka!B14</f>
        <v>13</v>
      </c>
      <c r="B21" s="8" t="str">
        <f>Výsledovka!C14</f>
        <v>Pulíček Leoš</v>
      </c>
      <c r="C21" s="24" t="str">
        <f>Výsledovka!D14</f>
        <v>STI Edge</v>
      </c>
      <c r="D21" s="29">
        <v>10</v>
      </c>
      <c r="E21" s="8">
        <v>10</v>
      </c>
      <c r="F21" s="8">
        <v>10</v>
      </c>
      <c r="G21" s="8">
        <v>10</v>
      </c>
      <c r="H21" s="30">
        <v>6</v>
      </c>
      <c r="I21" s="29">
        <v>6</v>
      </c>
      <c r="J21" s="8">
        <v>6</v>
      </c>
      <c r="K21" s="8">
        <v>6</v>
      </c>
      <c r="L21" s="8">
        <v>6</v>
      </c>
      <c r="M21" s="30">
        <v>10</v>
      </c>
      <c r="N21" s="28">
        <f t="shared" si="0"/>
        <v>80</v>
      </c>
      <c r="O21" s="28"/>
      <c r="P21" s="8">
        <v>20.64</v>
      </c>
      <c r="Q21" s="8">
        <f t="shared" si="1"/>
        <v>59.36</v>
      </c>
    </row>
    <row r="22" spans="1:17" ht="12.75">
      <c r="A22" s="8">
        <f>Výsledovka!B12</f>
        <v>14</v>
      </c>
      <c r="B22" s="8" t="str">
        <f>Výsledovka!C12</f>
        <v>Novotný Petr</v>
      </c>
      <c r="C22" s="24" t="str">
        <f>Výsledovka!D12</f>
        <v>Glock 19</v>
      </c>
      <c r="D22" s="29">
        <v>10</v>
      </c>
      <c r="E22" s="8">
        <v>10</v>
      </c>
      <c r="F22" s="8">
        <v>10</v>
      </c>
      <c r="G22" s="8">
        <v>10</v>
      </c>
      <c r="H22" s="30">
        <v>6</v>
      </c>
      <c r="I22" s="29">
        <v>6</v>
      </c>
      <c r="J22" s="8">
        <v>10</v>
      </c>
      <c r="K22" s="8">
        <v>6</v>
      </c>
      <c r="L22" s="8">
        <v>6</v>
      </c>
      <c r="M22" s="30">
        <v>6</v>
      </c>
      <c r="N22" s="28">
        <f t="shared" si="0"/>
        <v>80</v>
      </c>
      <c r="O22" s="28"/>
      <c r="P22" s="8">
        <v>18.67</v>
      </c>
      <c r="Q22" s="8">
        <f t="shared" si="1"/>
        <v>61.33</v>
      </c>
    </row>
    <row r="23" spans="1:17" ht="12.75">
      <c r="A23" s="8">
        <f>Výsledovka!B23</f>
        <v>15</v>
      </c>
      <c r="B23" s="8" t="str">
        <f>Výsledovka!C23</f>
        <v>Hušák Jan</v>
      </c>
      <c r="C23" s="24" t="str">
        <f>Výsledovka!D23</f>
        <v>CZ 75 Shadow</v>
      </c>
      <c r="D23" s="29">
        <v>10</v>
      </c>
      <c r="E23" s="8">
        <v>10</v>
      </c>
      <c r="F23" s="8">
        <v>10</v>
      </c>
      <c r="G23" s="8">
        <v>10</v>
      </c>
      <c r="H23" s="30">
        <v>6</v>
      </c>
      <c r="I23" s="29">
        <v>6</v>
      </c>
      <c r="J23" s="8">
        <v>6</v>
      </c>
      <c r="K23" s="8">
        <v>0</v>
      </c>
      <c r="L23" s="8">
        <v>6</v>
      </c>
      <c r="M23" s="30">
        <v>0</v>
      </c>
      <c r="N23" s="28">
        <f t="shared" si="0"/>
        <v>64</v>
      </c>
      <c r="O23" s="28"/>
      <c r="P23" s="8">
        <v>28.37</v>
      </c>
      <c r="Q23" s="8">
        <f t="shared" si="1"/>
        <v>35.629999999999995</v>
      </c>
    </row>
    <row r="24" spans="1:17" ht="12.75">
      <c r="A24" s="9">
        <f>Výsledovka!B11</f>
        <v>16</v>
      </c>
      <c r="B24" s="9" t="str">
        <f>Výsledovka!C11</f>
        <v>Přecechtěl Oldřich</v>
      </c>
      <c r="C24" s="31" t="str">
        <f>Výsledovka!D11</f>
        <v>CZ 83</v>
      </c>
      <c r="D24" s="32">
        <v>10</v>
      </c>
      <c r="E24" s="9">
        <v>6</v>
      </c>
      <c r="F24" s="9">
        <v>10</v>
      </c>
      <c r="G24" s="9">
        <v>6</v>
      </c>
      <c r="H24" s="33">
        <v>6</v>
      </c>
      <c r="I24" s="32">
        <v>6</v>
      </c>
      <c r="J24" s="9">
        <v>10</v>
      </c>
      <c r="K24" s="9">
        <v>6</v>
      </c>
      <c r="L24" s="9">
        <v>10</v>
      </c>
      <c r="M24" s="33">
        <v>10</v>
      </c>
      <c r="N24" s="34">
        <f t="shared" si="0"/>
        <v>80</v>
      </c>
      <c r="O24" s="34"/>
      <c r="P24" s="9">
        <v>25.59</v>
      </c>
      <c r="Q24" s="9">
        <f t="shared" si="1"/>
        <v>54.41</v>
      </c>
    </row>
    <row r="25" spans="1:17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5" ht="12.75">
      <c r="A35" s="4" t="s">
        <v>43</v>
      </c>
    </row>
    <row r="38" spans="1:17" ht="12.75">
      <c r="A38" s="6" t="s">
        <v>7</v>
      </c>
      <c r="B38" s="6" t="s">
        <v>8</v>
      </c>
      <c r="C38" s="6" t="s">
        <v>9</v>
      </c>
      <c r="D38" s="23" t="s">
        <v>68</v>
      </c>
      <c r="E38" s="23"/>
      <c r="F38" s="23"/>
      <c r="G38" s="23"/>
      <c r="H38" s="23"/>
      <c r="I38" s="23"/>
      <c r="J38" s="23"/>
      <c r="K38" s="23"/>
      <c r="L38" s="23"/>
      <c r="M38" s="23"/>
      <c r="N38" s="15" t="s">
        <v>69</v>
      </c>
      <c r="O38" s="15" t="s">
        <v>64</v>
      </c>
      <c r="P38" s="15" t="s">
        <v>65</v>
      </c>
      <c r="Q38" s="15" t="s">
        <v>66</v>
      </c>
    </row>
    <row r="39" spans="1:17" ht="12.75">
      <c r="A39" s="8">
        <f>Výsledovka!B40</f>
        <v>1</v>
      </c>
      <c r="B39" s="8" t="str">
        <f>Výsledovka!C40</f>
        <v>Setnička Tomáš</v>
      </c>
      <c r="C39" s="24" t="str">
        <f>Výsledovka!D40</f>
        <v>Taurus </v>
      </c>
      <c r="D39" s="25">
        <v>10</v>
      </c>
      <c r="E39" s="26">
        <v>6</v>
      </c>
      <c r="F39" s="26">
        <v>10</v>
      </c>
      <c r="G39" s="26">
        <v>10</v>
      </c>
      <c r="H39" s="27">
        <v>10</v>
      </c>
      <c r="I39" s="25">
        <v>10</v>
      </c>
      <c r="J39" s="26">
        <v>10</v>
      </c>
      <c r="K39" s="26">
        <v>10</v>
      </c>
      <c r="L39" s="26">
        <v>10</v>
      </c>
      <c r="M39" s="27">
        <v>6</v>
      </c>
      <c r="N39" s="28">
        <f>SUM(D39:M39)</f>
        <v>92</v>
      </c>
      <c r="O39" s="28"/>
      <c r="P39" s="8">
        <v>33.68</v>
      </c>
      <c r="Q39" s="8">
        <f>IF(N39+O39-P39&lt;0,0,N39+O39-P39)</f>
        <v>58.32</v>
      </c>
    </row>
    <row r="40" spans="1:17" ht="12.75">
      <c r="A40" s="8">
        <f>Výsledovka!B42</f>
        <v>2</v>
      </c>
      <c r="B40" s="8" t="str">
        <f>Výsledovka!C42</f>
        <v>Švitorka Ladislav</v>
      </c>
      <c r="C40" s="24" t="str">
        <f>Výsledovka!D42</f>
        <v>Astra</v>
      </c>
      <c r="D40" s="29">
        <v>6</v>
      </c>
      <c r="E40" s="8">
        <v>10</v>
      </c>
      <c r="F40" s="8">
        <v>6</v>
      </c>
      <c r="G40" s="8">
        <v>10</v>
      </c>
      <c r="H40" s="30">
        <v>6</v>
      </c>
      <c r="I40" s="29">
        <v>6</v>
      </c>
      <c r="J40" s="8">
        <v>6</v>
      </c>
      <c r="K40" s="8">
        <v>6</v>
      </c>
      <c r="L40" s="8">
        <v>6</v>
      </c>
      <c r="M40" s="30">
        <v>6</v>
      </c>
      <c r="N40" s="28">
        <f aca="true" t="shared" si="2" ref="N40:N45">SUM(D40:M40)</f>
        <v>68</v>
      </c>
      <c r="O40" s="28"/>
      <c r="P40" s="8">
        <v>40.27</v>
      </c>
      <c r="Q40" s="8">
        <f aca="true" t="shared" si="3" ref="Q40:Q45">IF(N40+O40-P40&lt;0,0,N40+O40-P40)</f>
        <v>27.729999999999997</v>
      </c>
    </row>
    <row r="41" spans="1:17" ht="12.75">
      <c r="A41" s="8">
        <f>Výsledovka!B43</f>
        <v>3</v>
      </c>
      <c r="B41" s="8" t="str">
        <f>Výsledovka!C43</f>
        <v>Velc Jindřich</v>
      </c>
      <c r="C41" s="24" t="str">
        <f>Výsledovka!D43</f>
        <v>Taurus 82</v>
      </c>
      <c r="D41" s="29">
        <v>10</v>
      </c>
      <c r="E41" s="8">
        <v>10</v>
      </c>
      <c r="F41" s="8">
        <v>10</v>
      </c>
      <c r="G41" s="8">
        <v>10</v>
      </c>
      <c r="H41" s="30">
        <v>10</v>
      </c>
      <c r="I41" s="29">
        <v>0</v>
      </c>
      <c r="J41" s="8">
        <v>6</v>
      </c>
      <c r="K41" s="8">
        <v>10</v>
      </c>
      <c r="L41" s="8">
        <v>10</v>
      </c>
      <c r="M41" s="30">
        <v>6</v>
      </c>
      <c r="N41" s="28">
        <f t="shared" si="2"/>
        <v>82</v>
      </c>
      <c r="O41" s="28"/>
      <c r="P41" s="8">
        <v>46.48</v>
      </c>
      <c r="Q41" s="8">
        <f t="shared" si="3"/>
        <v>35.52</v>
      </c>
    </row>
    <row r="42" spans="1:17" ht="12.75">
      <c r="A42" s="8">
        <f>Výsledovka!B45</f>
        <v>4</v>
      </c>
      <c r="B42" s="8" t="str">
        <f>Výsledovka!C45</f>
        <v>Cilichová Jaroslava</v>
      </c>
      <c r="C42" s="24" t="str">
        <f>Výsledovka!D45</f>
        <v>SW 66</v>
      </c>
      <c r="D42" s="29">
        <v>6</v>
      </c>
      <c r="E42" s="8">
        <v>10</v>
      </c>
      <c r="F42" s="8">
        <v>10</v>
      </c>
      <c r="G42" s="8">
        <v>10</v>
      </c>
      <c r="H42" s="30">
        <v>10</v>
      </c>
      <c r="I42" s="29">
        <v>6</v>
      </c>
      <c r="J42" s="8">
        <v>10</v>
      </c>
      <c r="K42" s="8">
        <v>6</v>
      </c>
      <c r="L42" s="8">
        <v>10</v>
      </c>
      <c r="M42" s="30">
        <v>10</v>
      </c>
      <c r="N42" s="28">
        <f t="shared" si="2"/>
        <v>88</v>
      </c>
      <c r="O42" s="28"/>
      <c r="P42" s="8">
        <v>46.61</v>
      </c>
      <c r="Q42" s="8">
        <f t="shared" si="3"/>
        <v>41.39</v>
      </c>
    </row>
    <row r="43" spans="1:17" ht="12.75">
      <c r="A43" s="8">
        <f>Výsledovka!B39</f>
        <v>5</v>
      </c>
      <c r="B43" s="8" t="str">
        <f>Výsledovka!C39</f>
        <v>Peklák Dalibor</v>
      </c>
      <c r="C43" s="24" t="str">
        <f>Výsledovka!D39</f>
        <v>SW 625</v>
      </c>
      <c r="D43" s="29">
        <v>10</v>
      </c>
      <c r="E43" s="8">
        <v>10</v>
      </c>
      <c r="F43" s="8">
        <v>10</v>
      </c>
      <c r="G43" s="8">
        <v>6</v>
      </c>
      <c r="H43" s="30">
        <v>10</v>
      </c>
      <c r="I43" s="29">
        <v>10</v>
      </c>
      <c r="J43" s="8">
        <v>10</v>
      </c>
      <c r="K43" s="8">
        <v>10</v>
      </c>
      <c r="L43" s="8">
        <v>10</v>
      </c>
      <c r="M43" s="30">
        <v>10</v>
      </c>
      <c r="N43" s="28">
        <f t="shared" si="2"/>
        <v>96</v>
      </c>
      <c r="O43" s="28"/>
      <c r="P43" s="18">
        <v>34</v>
      </c>
      <c r="Q43" s="18">
        <f t="shared" si="3"/>
        <v>62</v>
      </c>
    </row>
    <row r="44" spans="1:17" ht="12.75">
      <c r="A44" s="8">
        <f>Výsledovka!B41</f>
        <v>6</v>
      </c>
      <c r="B44" s="8" t="str">
        <f>Výsledovka!C41</f>
        <v>Novotný Petr</v>
      </c>
      <c r="C44" s="24" t="str">
        <f>Výsledovka!D41</f>
        <v>GP100 Match</v>
      </c>
      <c r="D44" s="29">
        <v>10</v>
      </c>
      <c r="E44" s="8">
        <v>10</v>
      </c>
      <c r="F44" s="8">
        <v>10</v>
      </c>
      <c r="G44" s="8">
        <v>6</v>
      </c>
      <c r="H44" s="30">
        <v>0</v>
      </c>
      <c r="I44" s="29">
        <v>0</v>
      </c>
      <c r="J44" s="8">
        <v>0</v>
      </c>
      <c r="K44" s="8">
        <v>0</v>
      </c>
      <c r="L44" s="8">
        <v>6</v>
      </c>
      <c r="M44" s="30">
        <v>10</v>
      </c>
      <c r="N44" s="28">
        <f t="shared" si="2"/>
        <v>52</v>
      </c>
      <c r="O44" s="28"/>
      <c r="P44" s="8">
        <v>24.43</v>
      </c>
      <c r="Q44" s="8">
        <f t="shared" si="3"/>
        <v>27.57</v>
      </c>
    </row>
    <row r="45" spans="1:17" ht="12.75">
      <c r="A45" s="9">
        <f>Výsledovka!B44</f>
        <v>7</v>
      </c>
      <c r="B45" s="9" t="str">
        <f>Výsledovka!C44</f>
        <v>Hušák Jan</v>
      </c>
      <c r="C45" s="31" t="str">
        <f>Výsledovka!D44</f>
        <v>SW 686</v>
      </c>
      <c r="D45" s="32">
        <v>0</v>
      </c>
      <c r="E45" s="9">
        <v>10</v>
      </c>
      <c r="F45" s="9">
        <v>6</v>
      </c>
      <c r="G45" s="9">
        <v>6</v>
      </c>
      <c r="H45" s="33">
        <v>10</v>
      </c>
      <c r="I45" s="32">
        <v>6</v>
      </c>
      <c r="J45" s="9">
        <v>10</v>
      </c>
      <c r="K45" s="9">
        <v>6</v>
      </c>
      <c r="L45" s="9">
        <v>10</v>
      </c>
      <c r="M45" s="33">
        <v>6</v>
      </c>
      <c r="N45" s="34">
        <f t="shared" si="2"/>
        <v>70</v>
      </c>
      <c r="O45" s="34"/>
      <c r="P45" s="21">
        <v>30.6</v>
      </c>
      <c r="Q45" s="9">
        <f t="shared" si="3"/>
        <v>39.4</v>
      </c>
    </row>
    <row r="46" spans="1:17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</sheetData>
  <sheetProtection selectLockedCells="1" selectUnlockedCells="1"/>
  <mergeCells count="2">
    <mergeCell ref="D8:M8"/>
    <mergeCell ref="D38:M38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/>
  <cp:lastPrinted>2019-09-28T11:53:59Z</cp:lastPrinted>
  <dcterms:created xsi:type="dcterms:W3CDTF">2019-09-23T16:42:56Z</dcterms:created>
  <dcterms:modified xsi:type="dcterms:W3CDTF">2019-09-29T15:33:05Z</dcterms:modified>
  <cp:category/>
  <cp:version/>
  <cp:contentType/>
  <cp:contentStatus/>
  <cp:revision>3</cp:revision>
</cp:coreProperties>
</file>